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david\Desktop\"/>
    </mc:Choice>
  </mc:AlternateContent>
  <xr:revisionPtr revIDLastSave="0" documentId="13_ncr:1_{E93ED492-7ACE-4853-9188-D9FB670C6F50}" xr6:coauthVersionLast="45" xr6:coauthVersionMax="45" xr10:uidLastSave="{00000000-0000-0000-0000-000000000000}"/>
  <bookViews>
    <workbookView xWindow="57480" yWindow="-120" windowWidth="29040" windowHeight="15840" xr2:uid="{2AA0D169-AA45-48D1-AE35-417B4827E596}"/>
  </bookViews>
  <sheets>
    <sheet name="Einzelndes Land (Deutsch)" sheetId="1" r:id="rId1"/>
    <sheet name="Single Country (English)" sheetId="3" r:id="rId2"/>
    <sheet name="MultiCountrySummary" sheetId="4" r:id="rId3"/>
    <sheet name="MultiCountryNo1" sheetId="5" r:id="rId4"/>
    <sheet name="MultiCountryNo2" sheetId="6" r:id="rId5"/>
    <sheet name="MultiCountryNo3" sheetId="7"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4" l="1"/>
  <c r="B20" i="4"/>
  <c r="F21" i="4"/>
  <c r="B19" i="4"/>
  <c r="C21" i="4"/>
  <c r="C20" i="4"/>
  <c r="C19" i="4"/>
  <c r="E51" i="7"/>
  <c r="D49" i="7"/>
  <c r="D48" i="7"/>
  <c r="E48" i="7" s="1"/>
  <c r="E53" i="7" s="1"/>
  <c r="E59" i="7" s="1"/>
  <c r="E39" i="7"/>
  <c r="E38" i="7"/>
  <c r="E37" i="7"/>
  <c r="E36" i="7"/>
  <c r="D34" i="7"/>
  <c r="D32" i="7"/>
  <c r="E31" i="7"/>
  <c r="D18" i="7"/>
  <c r="D19" i="7" s="1"/>
  <c r="D20" i="7" s="1"/>
  <c r="D21" i="7" s="1"/>
  <c r="E21" i="7" s="1"/>
  <c r="E23" i="7" s="1"/>
  <c r="C10" i="7"/>
  <c r="C9" i="7"/>
  <c r="C8" i="7"/>
  <c r="C7" i="7"/>
  <c r="E51" i="6"/>
  <c r="D49" i="6"/>
  <c r="D48" i="6"/>
  <c r="E39" i="6"/>
  <c r="E38" i="6"/>
  <c r="E37" i="6"/>
  <c r="E36" i="6"/>
  <c r="D34" i="6"/>
  <c r="D32" i="6"/>
  <c r="E31" i="6"/>
  <c r="D18" i="6"/>
  <c r="D19" i="6" s="1"/>
  <c r="D20" i="6" s="1"/>
  <c r="D21" i="6" s="1"/>
  <c r="E21" i="6" s="1"/>
  <c r="E23" i="6" s="1"/>
  <c r="C10" i="6"/>
  <c r="C9" i="6"/>
  <c r="C8" i="6"/>
  <c r="C7" i="6"/>
  <c r="F19" i="4"/>
  <c r="E19" i="4"/>
  <c r="C7" i="5"/>
  <c r="C10" i="5"/>
  <c r="C9" i="5"/>
  <c r="C8" i="5"/>
  <c r="E51" i="5"/>
  <c r="D49" i="5"/>
  <c r="D48" i="5"/>
  <c r="E39" i="5"/>
  <c r="E38" i="5"/>
  <c r="E37" i="5"/>
  <c r="E36" i="5"/>
  <c r="D34" i="5"/>
  <c r="D32" i="5"/>
  <c r="E31" i="5"/>
  <c r="D18" i="5"/>
  <c r="D19" i="5" s="1"/>
  <c r="D20" i="5" s="1"/>
  <c r="D21" i="5" s="1"/>
  <c r="E21" i="5" s="1"/>
  <c r="E23" i="5" s="1"/>
  <c r="C23" i="4" l="1"/>
  <c r="E32" i="7"/>
  <c r="E41" i="7" s="1"/>
  <c r="E58" i="7" s="1"/>
  <c r="E21" i="4" s="1"/>
  <c r="E32" i="6"/>
  <c r="E41" i="6" s="1"/>
  <c r="E58" i="6" s="1"/>
  <c r="E20" i="4" s="1"/>
  <c r="E24" i="7"/>
  <c r="E24" i="6"/>
  <c r="E48" i="6"/>
  <c r="E53" i="6" s="1"/>
  <c r="E59" i="6" s="1"/>
  <c r="F20" i="4" s="1"/>
  <c r="F23" i="4" s="1"/>
  <c r="G27" i="4" s="1"/>
  <c r="E32" i="5"/>
  <c r="E41" i="5" s="1"/>
  <c r="E58" i="5" s="1"/>
  <c r="E48" i="5"/>
  <c r="E53" i="5" s="1"/>
  <c r="E59" i="5" s="1"/>
  <c r="E24" i="5"/>
  <c r="E51" i="3"/>
  <c r="D49" i="3"/>
  <c r="D48" i="3"/>
  <c r="E39" i="3"/>
  <c r="E38" i="3"/>
  <c r="E37" i="3"/>
  <c r="E36" i="3"/>
  <c r="D34" i="3"/>
  <c r="D32" i="3"/>
  <c r="E31" i="3"/>
  <c r="D18" i="3"/>
  <c r="D19" i="3" s="1"/>
  <c r="D20" i="3" s="1"/>
  <c r="D21" i="3" s="1"/>
  <c r="E21" i="3" s="1"/>
  <c r="E23" i="3" s="1"/>
  <c r="E57" i="6" l="1"/>
  <c r="E61" i="6" s="1"/>
  <c r="D20" i="4"/>
  <c r="E57" i="7"/>
  <c r="E61" i="7" s="1"/>
  <c r="D21" i="4"/>
  <c r="E57" i="5"/>
  <c r="E61" i="5" s="1"/>
  <c r="D19" i="4"/>
  <c r="E32" i="3"/>
  <c r="E41" i="3" s="1"/>
  <c r="E58" i="3" s="1"/>
  <c r="E48" i="3"/>
  <c r="E53" i="3" s="1"/>
  <c r="E59" i="3" s="1"/>
  <c r="E24" i="3"/>
  <c r="E57" i="3" s="1"/>
  <c r="D48" i="1"/>
  <c r="D49" i="1"/>
  <c r="E51" i="1"/>
  <c r="G26" i="4" l="1"/>
  <c r="G29" i="4" s="1"/>
  <c r="G21" i="4"/>
  <c r="E66" i="7"/>
  <c r="D23" i="4"/>
  <c r="G25" i="4" s="1"/>
  <c r="D63" i="7"/>
  <c r="D63" i="6"/>
  <c r="G20" i="4"/>
  <c r="E65" i="7"/>
  <c r="E66" i="5"/>
  <c r="G19" i="4"/>
  <c r="E65" i="6"/>
  <c r="E66" i="6"/>
  <c r="E65" i="5"/>
  <c r="D63" i="5"/>
  <c r="E48" i="1"/>
  <c r="E53" i="1" s="1"/>
  <c r="E59" i="1" s="1"/>
  <c r="E61" i="3"/>
  <c r="D63" i="3" s="1"/>
  <c r="D18" i="1"/>
  <c r="D19" i="1" s="1"/>
  <c r="D20" i="1" s="1"/>
  <c r="D21" i="1" s="1"/>
  <c r="G23" i="4" l="1"/>
  <c r="E66" i="3"/>
  <c r="E65" i="3"/>
  <c r="E21" i="1"/>
  <c r="E23" i="1" s="1"/>
  <c r="E38" i="1"/>
  <c r="F31" i="4" l="1"/>
  <c r="G34" i="4"/>
  <c r="G33" i="4"/>
  <c r="E24" i="1"/>
  <c r="E57" i="1" s="1"/>
  <c r="E39" i="1"/>
  <c r="E37" i="1" l="1"/>
  <c r="E36" i="1"/>
  <c r="D34" i="1"/>
  <c r="E31" i="1"/>
  <c r="D32" i="1"/>
  <c r="E32" i="1" l="1"/>
  <c r="E41" i="1" s="1"/>
  <c r="E58" i="1" l="1"/>
  <c r="E61" i="1" s="1"/>
  <c r="D63" i="1" s="1"/>
  <c r="E65" i="1" l="1"/>
  <c r="E66" i="1"/>
</calcChain>
</file>

<file path=xl/sharedStrings.xml><?xml version="1.0" encoding="utf-8"?>
<sst xmlns="http://schemas.openxmlformats.org/spreadsheetml/2006/main" count="743" uniqueCount="322">
  <si>
    <t>Cloud-Computing: Risikobeurteilung eines Lawful Access durch ausländische Behörden</t>
  </si>
  <si>
    <t>Autor: David Rosenthal (www.rosenthal.ch)</t>
  </si>
  <si>
    <t>Schritt 1: Ausgangslage der Risikobeurteilung definieren</t>
  </si>
  <si>
    <t>a)</t>
  </si>
  <si>
    <t>XYZ AG</t>
  </si>
  <si>
    <t>b)</t>
  </si>
  <si>
    <t xml:space="preserve">Daten, die gemäss gesetzlicher Pflicht geheimzuhalten sind und um die es hier geht: </t>
  </si>
  <si>
    <t>Kundendaten</t>
  </si>
  <si>
    <t>c)</t>
  </si>
  <si>
    <t>d)</t>
  </si>
  <si>
    <t>Betrachtungszeitraum der Risikobeurteilung in Jahren:</t>
  </si>
  <si>
    <t>5</t>
  </si>
  <si>
    <t>Fälle pro Jahr</t>
  </si>
  <si>
    <t>Fälle verbleibend</t>
  </si>
  <si>
    <t>USA</t>
  </si>
  <si>
    <r>
      <t>Anzahl der Fälle pro Jahr, in welchen eine Behörde im Land im Betrachtungszeitraum schätzungsweise versuchen wird, auf dem Rechtsweg an relevante Daten zu gelangen</t>
    </r>
    <r>
      <rPr>
        <vertAlign val="superscript"/>
        <sz val="11"/>
        <color theme="1"/>
        <rFont val="Arial"/>
        <family val="2"/>
        <scheme val="minor"/>
      </rPr>
      <t>2)</t>
    </r>
  </si>
  <si>
    <t>e)</t>
  </si>
  <si>
    <t>Anzahl der Fälle pro Jahr, in welchen sich die Frage eines lawful access durch eine ausländische Behörde stellt</t>
  </si>
  <si>
    <t>Anzahl Fälle im Betrachtungszeitraum</t>
  </si>
  <si>
    <t>Schritt 3: Wahrscheinlichkeit, dass eine ausländische Behörde den Anspruch über den Provider erfolgreich durchsetzt</t>
  </si>
  <si>
    <r>
      <t>Voraussetzung für einen Taterfolg</t>
    </r>
    <r>
      <rPr>
        <b/>
        <vertAlign val="superscript"/>
        <sz val="11"/>
        <color theme="1"/>
        <rFont val="Arial"/>
        <family val="2"/>
        <scheme val="minor"/>
      </rPr>
      <t>5)</t>
    </r>
  </si>
  <si>
    <t>f)</t>
  </si>
  <si>
    <t>g)</t>
  </si>
  <si>
    <t>Schritt 5: Gesamtbeurteilung</t>
  </si>
  <si>
    <t>Wahrscheinlichkeit, dass sich die Frage eines Lawful Access über den Cloud-Provider überhaupt stellt (1 Fall in der Periode = 100%)</t>
  </si>
  <si>
    <r>
      <t xml:space="preserve">Mit einer Wahrscheinlichkeit von </t>
    </r>
    <r>
      <rPr>
        <b/>
        <sz val="11"/>
        <color theme="1"/>
        <rFont val="Arial"/>
        <family val="2"/>
        <scheme val="minor"/>
      </rPr>
      <t>90 Prozent</t>
    </r>
    <r>
      <rPr>
        <sz val="11"/>
        <color theme="1"/>
        <rFont val="Arial"/>
        <family val="2"/>
        <scheme val="minor"/>
      </rPr>
      <t xml:space="preserve"> kommt es nach dieser Anzahl Jahre mindestens ein Mal zu einem erfolgreichen Lawful Access:</t>
    </r>
  </si>
  <si>
    <r>
      <t xml:space="preserve">Mit einer Wahrscheinlichkeit von </t>
    </r>
    <r>
      <rPr>
        <b/>
        <sz val="11"/>
        <color theme="1"/>
        <rFont val="Arial"/>
        <family val="2"/>
        <scheme val="minor"/>
      </rPr>
      <t>50 Prozent</t>
    </r>
    <r>
      <rPr>
        <sz val="11"/>
        <color theme="1"/>
        <rFont val="Arial"/>
        <family val="2"/>
        <scheme val="minor"/>
      </rPr>
      <t xml:space="preserve"> kommt es nach dieser Anzahl Jahre mindestens ein Mal zu einem erfolgreichen Lawful Access:</t>
    </r>
  </si>
  <si>
    <t>… unter der Annahme, dass die Wahrscheinlichkeit sich über Zeit weder erhöht noch reduziert (wie bei einem Münzwurf)</t>
  </si>
  <si>
    <r>
      <rPr>
        <vertAlign val="superscript"/>
        <sz val="11"/>
        <color theme="1"/>
        <rFont val="Arial"/>
        <family val="2"/>
        <scheme val="minor"/>
      </rPr>
      <t>6)</t>
    </r>
    <r>
      <rPr>
        <sz val="11"/>
        <color theme="1"/>
        <rFont val="Arial"/>
        <family val="2"/>
        <scheme val="minor"/>
      </rPr>
      <t xml:space="preserve"> Falls ein Lawful Access aus mehreren Ländern droht, ist die höchste Wahrscheinlichkeit zu wählen, d.h. die Wahrscheinlichkeit für jenes Land, dessen Lawful Access Versuch am wahrscheinlichsten die Voraussetzung erfüllt.</t>
    </r>
  </si>
  <si>
    <t>X</t>
  </si>
  <si>
    <r>
      <t>1.</t>
    </r>
    <r>
      <rPr>
        <sz val="7"/>
        <color theme="1"/>
        <rFont val="Times New Roman"/>
        <family val="1"/>
      </rPr>
      <t xml:space="preserve">     </t>
    </r>
    <r>
      <rPr>
        <sz val="10"/>
        <color theme="1"/>
        <rFont val="Arial"/>
        <family val="2"/>
        <scheme val="minor"/>
      </rPr>
      <t>Geheimhaltung des von des vom Unternehmen gewählten Providers;</t>
    </r>
  </si>
  <si>
    <r>
      <t>2.</t>
    </r>
    <r>
      <rPr>
        <sz val="7"/>
        <color theme="1"/>
        <rFont val="Times New Roman"/>
        <family val="1"/>
      </rPr>
      <t xml:space="preserve">     </t>
    </r>
    <r>
      <rPr>
        <sz val="10"/>
        <color theme="1"/>
        <rFont val="Arial"/>
        <family val="2"/>
        <scheme val="minor"/>
      </rPr>
      <t>Totalverschlüsselung der Kundendaten ("Hold-your-own-key", HYOK);</t>
    </r>
  </si>
  <si>
    <r>
      <t>4.</t>
    </r>
    <r>
      <rPr>
        <sz val="7"/>
        <color theme="1"/>
        <rFont val="Times New Roman"/>
        <family val="1"/>
      </rPr>
      <t xml:space="preserve">     </t>
    </r>
    <r>
      <rPr>
        <sz val="10"/>
        <color theme="1"/>
        <rFont val="Arial"/>
        <family val="2"/>
        <scheme val="minor"/>
      </rPr>
      <t>Schaffung einer "sicheren Zone" durch nur dem Kunden zugängliche virtuelle Server;</t>
    </r>
  </si>
  <si>
    <r>
      <t>5.</t>
    </r>
    <r>
      <rPr>
        <sz val="7"/>
        <color theme="1"/>
        <rFont val="Times New Roman"/>
        <family val="1"/>
      </rPr>
      <t xml:space="preserve">     </t>
    </r>
    <r>
      <rPr>
        <sz val="10"/>
        <color theme="1"/>
        <rFont val="Arial"/>
        <family val="2"/>
        <scheme val="minor"/>
      </rPr>
      <t>Schaffung einer "sicheren Zone" durch Entschlüsselung erst im Prozessor;</t>
    </r>
  </si>
  <si>
    <r>
      <t>6.</t>
    </r>
    <r>
      <rPr>
        <sz val="7"/>
        <color theme="1"/>
        <rFont val="Times New Roman"/>
        <family val="1"/>
      </rPr>
      <t xml:space="preserve">     </t>
    </r>
    <r>
      <rPr>
        <sz val="10"/>
        <color theme="1"/>
        <rFont val="Arial"/>
        <family val="2"/>
        <scheme val="minor"/>
      </rPr>
      <t>Schaffung einer "sicheren Zone" durch eine andere Methode;</t>
    </r>
  </si>
  <si>
    <r>
      <t>7.</t>
    </r>
    <r>
      <rPr>
        <sz val="7"/>
        <color theme="1"/>
        <rFont val="Times New Roman"/>
        <family val="1"/>
      </rPr>
      <t xml:space="preserve">     </t>
    </r>
    <r>
      <rPr>
        <sz val="10"/>
        <color theme="1"/>
        <rFont val="Arial"/>
        <family val="2"/>
        <scheme val="minor"/>
      </rPr>
      <t>Das Unternehmen hat die alleinige Hoheit über das Directory, d.h. Verwaltung von Benutzern und Zugangsberechtigungen (ungeachtet etwaiger "Hintertüren");</t>
    </r>
  </si>
  <si>
    <r>
      <t>8.</t>
    </r>
    <r>
      <rPr>
        <sz val="7"/>
        <color theme="1"/>
        <rFont val="Times New Roman"/>
        <family val="1"/>
      </rPr>
      <t xml:space="preserve">     </t>
    </r>
    <r>
      <rPr>
        <sz val="10"/>
        <color theme="1"/>
        <rFont val="Arial"/>
        <family val="2"/>
        <scheme val="minor"/>
      </rPr>
      <t>Nur das Unternehmen kann bestimmen, welche Personen/Rollen (auch seitens des Providers) Zugang zum Schlüssel erhalten (ungeachtet etwaiger "Hintertüren");</t>
    </r>
  </si>
  <si>
    <r>
      <t>9.</t>
    </r>
    <r>
      <rPr>
        <sz val="7"/>
        <color theme="1"/>
        <rFont val="Times New Roman"/>
        <family val="1"/>
      </rPr>
      <t xml:space="preserve">     </t>
    </r>
    <r>
      <rPr>
        <sz val="10"/>
        <color theme="1"/>
        <rFont val="Arial"/>
        <family val="2"/>
        <scheme val="minor"/>
      </rPr>
      <t>Zusicherung, dass Support keinen Zugang zu Kundendaten im Klartext erfordert;</t>
    </r>
  </si>
  <si>
    <r>
      <t>10.</t>
    </r>
    <r>
      <rPr>
        <sz val="7"/>
        <color theme="1"/>
        <rFont val="Times New Roman"/>
        <family val="1"/>
      </rPr>
      <t xml:space="preserve">  </t>
    </r>
    <r>
      <rPr>
        <sz val="10"/>
        <color theme="1"/>
        <rFont val="Arial"/>
        <family val="2"/>
        <scheme val="minor"/>
      </rPr>
      <t>Zugriff auf Kundendaten im Klartext im normalen Geschäftsgang (inkl. Supportfall) nur bei Einzelfreigabe durch Kunden vertraglich erlaubt (z.B. "Lockbox");</t>
    </r>
  </si>
  <si>
    <r>
      <t>11.</t>
    </r>
    <r>
      <rPr>
        <sz val="7"/>
        <color theme="1"/>
        <rFont val="Times New Roman"/>
        <family val="1"/>
      </rPr>
      <t xml:space="preserve">  </t>
    </r>
    <r>
      <rPr>
        <sz val="10"/>
        <color theme="1"/>
        <rFont val="Arial"/>
        <family val="2"/>
        <scheme val="minor"/>
      </rPr>
      <t>Shoulder Surfing bei Zugriff auf sichere Zone im Supportfall;</t>
    </r>
  </si>
  <si>
    <r>
      <t>12.</t>
    </r>
    <r>
      <rPr>
        <sz val="7"/>
        <color theme="1"/>
        <rFont val="Times New Roman"/>
        <family val="1"/>
      </rPr>
      <t xml:space="preserve">  </t>
    </r>
    <r>
      <rPr>
        <sz val="10"/>
        <color theme="1"/>
        <rFont val="Arial"/>
        <family val="2"/>
        <scheme val="minor"/>
      </rPr>
      <t>Kündigungsmöglichkeit bei erhöhtem Risiko eines Lawful Access (inkl. Abzug aller Daten ohne Rückbehalt durch den Provider nach der Beendigung);</t>
    </r>
  </si>
  <si>
    <r>
      <t>13.</t>
    </r>
    <r>
      <rPr>
        <sz val="7"/>
        <color theme="1"/>
        <rFont val="Times New Roman"/>
        <family val="1"/>
      </rPr>
      <t xml:space="preserve">  </t>
    </r>
    <r>
      <rPr>
        <sz val="10"/>
        <color theme="1"/>
        <rFont val="Arial"/>
        <family val="2"/>
        <scheme val="minor"/>
      </rPr>
      <t>Provider (Vertragspartner) mit Sitz in der Schweiz;</t>
    </r>
  </si>
  <si>
    <r>
      <t>14.</t>
    </r>
    <r>
      <rPr>
        <sz val="7"/>
        <color theme="1"/>
        <rFont val="Times New Roman"/>
        <family val="1"/>
      </rPr>
      <t xml:space="preserve">  </t>
    </r>
    <r>
      <rPr>
        <sz val="10"/>
        <color theme="1"/>
        <rFont val="Arial"/>
        <family val="2"/>
        <scheme val="minor"/>
      </rPr>
      <t>Zusicherung des Providers, seine Dienstleistung nicht im Ausland zu erbringen;</t>
    </r>
  </si>
  <si>
    <r>
      <t>15.</t>
    </r>
    <r>
      <rPr>
        <sz val="7"/>
        <color theme="1"/>
        <rFont val="Times New Roman"/>
        <family val="1"/>
      </rPr>
      <t xml:space="preserve">  </t>
    </r>
    <r>
      <rPr>
        <sz val="10"/>
        <color theme="1"/>
        <rFont val="Arial"/>
        <family val="2"/>
        <scheme val="minor"/>
      </rPr>
      <t>Zweckbindung aller im Rahmen der Leistungserbringung zur Kenntnis genommenen Kundendaten;</t>
    </r>
  </si>
  <si>
    <r>
      <t>17.</t>
    </r>
    <r>
      <rPr>
        <sz val="7"/>
        <color theme="1"/>
        <rFont val="Times New Roman"/>
        <family val="1"/>
      </rPr>
      <t xml:space="preserve">  </t>
    </r>
    <r>
      <rPr>
        <sz val="10"/>
        <color theme="1"/>
        <rFont val="Arial"/>
        <family val="2"/>
        <scheme val="minor"/>
      </rPr>
      <t>Pflicht des Providers, sich gegen Herausgabebefehle gerichtlich soweit möglich zur Wehr zu setzen;</t>
    </r>
  </si>
  <si>
    <r>
      <t>18.</t>
    </r>
    <r>
      <rPr>
        <sz val="7"/>
        <color theme="1"/>
        <rFont val="Times New Roman"/>
        <family val="1"/>
      </rPr>
      <t xml:space="preserve">  </t>
    </r>
    <r>
      <rPr>
        <sz val="10"/>
        <color theme="1"/>
        <rFont val="Arial"/>
        <family val="2"/>
        <scheme val="minor"/>
      </rPr>
      <t>Herausgabe an Behörden nur, soweit der Provider nach Schweizer Recht dazu verpflichtet ist (d.h. kein Vorbehalt zugunsten "anwendbarem Recht");</t>
    </r>
  </si>
  <si>
    <r>
      <t>19.</t>
    </r>
    <r>
      <rPr>
        <sz val="7"/>
        <color theme="1"/>
        <rFont val="Times New Roman"/>
        <family val="1"/>
      </rPr>
      <t xml:space="preserve">  </t>
    </r>
    <r>
      <rPr>
        <sz val="10"/>
        <color theme="1"/>
        <rFont val="Arial"/>
        <family val="2"/>
        <scheme val="minor"/>
      </rPr>
      <t>Vertrag mit dem Provider untersteht Schweizer Recht;</t>
    </r>
  </si>
  <si>
    <r>
      <t>20.</t>
    </r>
    <r>
      <rPr>
        <sz val="7"/>
        <color theme="1"/>
        <rFont val="Times New Roman"/>
        <family val="1"/>
      </rPr>
      <t xml:space="preserve">  </t>
    </r>
    <r>
      <rPr>
        <sz val="10"/>
        <color theme="1"/>
        <rFont val="Arial"/>
        <family val="2"/>
        <scheme val="minor"/>
      </rPr>
      <t>Zusicherung, dass Subunternehmer (und deren Mitarbeiter) Kundendaten nicht im Klartext sehen können;</t>
    </r>
  </si>
  <si>
    <r>
      <t>21.</t>
    </r>
    <r>
      <rPr>
        <sz val="7"/>
        <color theme="1"/>
        <rFont val="Times New Roman"/>
        <family val="1"/>
      </rPr>
      <t xml:space="preserve">  </t>
    </r>
    <r>
      <rPr>
        <sz val="10"/>
        <color theme="1"/>
        <rFont val="Arial"/>
        <family val="2"/>
        <scheme val="minor"/>
      </rPr>
      <t>Überbindung der Pflichten des Providers auf dessen Subunternehmer;</t>
    </r>
  </si>
  <si>
    <r>
      <t>22.</t>
    </r>
    <r>
      <rPr>
        <sz val="7"/>
        <color theme="1"/>
        <rFont val="Times New Roman"/>
        <family val="1"/>
      </rPr>
      <t xml:space="preserve">  </t>
    </r>
    <r>
      <rPr>
        <sz val="10"/>
        <color theme="1"/>
        <rFont val="Arial"/>
        <family val="2"/>
        <scheme val="minor"/>
      </rPr>
      <t>Organisatorische Massnahmen beim Provider zur Verhinderung eines Zugriffs auf Kundendaten im Klartext durch den Subunternehmer;</t>
    </r>
  </si>
  <si>
    <r>
      <t>23.</t>
    </r>
    <r>
      <rPr>
        <sz val="7"/>
        <color theme="1"/>
        <rFont val="Times New Roman"/>
        <family val="1"/>
      </rPr>
      <t xml:space="preserve">  </t>
    </r>
    <r>
      <rPr>
        <sz val="10"/>
        <color theme="1"/>
        <rFont val="Arial"/>
        <family val="2"/>
        <scheme val="minor"/>
      </rPr>
      <t>Organisatorische Massnahmen beim Provider zur Verhinderung eines Zugriffs auf Kundendaten im Klartext durch die Muttergesellschaft;</t>
    </r>
  </si>
  <si>
    <r>
      <t>24.</t>
    </r>
    <r>
      <rPr>
        <sz val="7"/>
        <color theme="1"/>
        <rFont val="Times New Roman"/>
        <family val="1"/>
      </rPr>
      <t xml:space="preserve">  </t>
    </r>
    <r>
      <rPr>
        <sz val="10"/>
        <color theme="1"/>
        <rFont val="Arial"/>
        <family val="2"/>
        <scheme val="minor"/>
      </rPr>
      <t>Vertragliche Pflicht, Kundendaten auch vor der Muttergesellschaft geheimzuhalten, soweit sie kein Subunternehmer ist;</t>
    </r>
  </si>
  <si>
    <r>
      <t xml:space="preserve">25. </t>
    </r>
    <r>
      <rPr>
        <sz val="7"/>
        <color theme="1"/>
        <rFont val="Times New Roman"/>
        <family val="1"/>
      </rPr>
      <t xml:space="preserve"> </t>
    </r>
    <r>
      <rPr>
        <sz val="10"/>
        <color theme="1"/>
        <rFont val="Arial"/>
        <family val="2"/>
        <scheme val="minor"/>
      </rPr>
      <t>Verpflichtung des Providers und der Subunternehmer zur Bearbeitung der Daten nur in der Schweiz, soweit das Unternehmen im Einzelfall nichts anderes vorsieht;</t>
    </r>
  </si>
  <si>
    <r>
      <t>27.</t>
    </r>
    <r>
      <rPr>
        <sz val="7"/>
        <color theme="1"/>
        <rFont val="Times New Roman"/>
        <family val="1"/>
      </rPr>
      <t>  [...]</t>
    </r>
  </si>
  <si>
    <r>
      <t xml:space="preserve">Schritt 4: Wahrscheinlichkeit eines Lawful Access durch einen ausländischen Nachrichtendienst </t>
    </r>
    <r>
      <rPr>
        <b/>
        <i/>
        <sz val="12"/>
        <color theme="1"/>
        <rFont val="Arial"/>
        <family val="2"/>
        <scheme val="minor"/>
      </rPr>
      <t xml:space="preserve">ohne </t>
    </r>
    <r>
      <rPr>
        <b/>
        <sz val="12"/>
        <color theme="1"/>
        <rFont val="Arial"/>
        <family val="2"/>
        <scheme val="minor"/>
      </rPr>
      <t>Rechtsweggarantie</t>
    </r>
    <r>
      <rPr>
        <b/>
        <vertAlign val="superscript"/>
        <sz val="12"/>
        <color theme="1"/>
        <rFont val="Arial"/>
        <family val="2"/>
        <scheme val="minor"/>
      </rPr>
      <t>10)</t>
    </r>
  </si>
  <si>
    <t>Author: David Rosenthal (www.rosenthal.ch)</t>
  </si>
  <si>
    <t>Company:</t>
  </si>
  <si>
    <r>
      <t>Cloud solution with which the data is to be processed:</t>
    </r>
    <r>
      <rPr>
        <vertAlign val="superscript"/>
        <sz val="11"/>
        <color theme="1"/>
        <rFont val="Arial"/>
        <family val="2"/>
        <scheme val="minor"/>
      </rPr>
      <t>5)</t>
    </r>
    <r>
      <rPr>
        <sz val="11"/>
        <color theme="1"/>
        <rFont val="Arial"/>
        <family val="2"/>
        <scheme val="minor"/>
      </rPr>
      <t xml:space="preserve"> </t>
    </r>
  </si>
  <si>
    <t>Customer data</t>
  </si>
  <si>
    <t>Step 1: Define the starting point of the risk assessment</t>
  </si>
  <si>
    <t>Cases remaining</t>
  </si>
  <si>
    <r>
      <t>Number of cases per year in which an authority in the country is estimated to attempt to obtain relevant data through legal action during the period under consideration</t>
    </r>
    <r>
      <rPr>
        <vertAlign val="superscript"/>
        <sz val="11"/>
        <color theme="1"/>
        <rFont val="Arial"/>
        <family val="2"/>
        <scheme val="minor"/>
      </rPr>
      <t>2)</t>
    </r>
  </si>
  <si>
    <t>Number of cases per year in which the question of lawful access by a foreign authority arises</t>
  </si>
  <si>
    <t>Number of cases in the period under consideration</t>
  </si>
  <si>
    <t>Step 3: Probability that a foreign authority will successfully enforce the claim through the provider</t>
  </si>
  <si>
    <r>
      <t>Prerequisite for sucess</t>
    </r>
    <r>
      <rPr>
        <b/>
        <vertAlign val="superscript"/>
        <sz val="11"/>
        <color theme="1"/>
        <rFont val="Arial"/>
        <family val="2"/>
        <scheme val="minor"/>
      </rPr>
      <t>5)</t>
    </r>
  </si>
  <si>
    <t>Step 5: Overall assessment</t>
  </si>
  <si>
    <r>
      <t>With a probability of</t>
    </r>
    <r>
      <rPr>
        <b/>
        <sz val="11"/>
        <color theme="1"/>
        <rFont val="Arial"/>
        <family val="2"/>
        <scheme val="minor"/>
      </rPr>
      <t xml:space="preserve"> 90 percent</t>
    </r>
    <r>
      <rPr>
        <sz val="11"/>
        <color theme="1"/>
        <rFont val="Arial"/>
        <family val="2"/>
        <scheme val="minor"/>
      </rPr>
      <t>, successful lawful access occurs at least once after this number of years:</t>
    </r>
  </si>
  <si>
    <r>
      <t xml:space="preserve">With a probability of </t>
    </r>
    <r>
      <rPr>
        <b/>
        <sz val="11"/>
        <color theme="1"/>
        <rFont val="Arial"/>
        <family val="2"/>
        <scheme val="minor"/>
      </rPr>
      <t>50 percent</t>
    </r>
    <r>
      <rPr>
        <sz val="11"/>
        <color theme="1"/>
        <rFont val="Arial"/>
        <family val="2"/>
        <scheme val="minor"/>
      </rPr>
      <t>, successful lawful access occurs at least once after this number of years:</t>
    </r>
  </si>
  <si>
    <r>
      <t xml:space="preserve">Step 4: Probability of lawful access by a foreign intelligence service </t>
    </r>
    <r>
      <rPr>
        <b/>
        <i/>
        <sz val="12"/>
        <color theme="1"/>
        <rFont val="Arial"/>
        <family val="2"/>
        <scheme val="minor"/>
      </rPr>
      <t>without</t>
    </r>
    <r>
      <rPr>
        <b/>
        <sz val="12"/>
        <color theme="1"/>
        <rFont val="Arial"/>
        <family val="2"/>
        <scheme val="minor"/>
      </rPr>
      <t xml:space="preserve"> guarantee of legal recourse</t>
    </r>
    <r>
      <rPr>
        <b/>
        <vertAlign val="superscript"/>
        <sz val="12"/>
        <color theme="1"/>
        <rFont val="Arial"/>
        <family val="2"/>
        <scheme val="minor"/>
      </rPr>
      <t>10)</t>
    </r>
  </si>
  <si>
    <t>Probability that the question of lawful access via the cloud provider will arise at all (1 case in the period = 100%)</t>
  </si>
  <si>
    <t>Cloud Computing: Risk Assessment of Lawful Access By Foreign Authorities</t>
  </si>
  <si>
    <t>Data which must be kept secret in accordance with legal obligations and which is the subject of this assessment:</t>
  </si>
  <si>
    <t>Period under consideration for the risk assessment in years:</t>
  </si>
  <si>
    <r>
      <t>Step 2: Probability that a foreign authority has a legal claim in the data and wishes to enforce it against the provider</t>
    </r>
    <r>
      <rPr>
        <b/>
        <vertAlign val="superscript"/>
        <sz val="12"/>
        <color theme="1"/>
        <rFont val="Arial"/>
        <family val="2"/>
        <scheme val="minor"/>
      </rPr>
      <t>1)</t>
    </r>
  </si>
  <si>
    <r>
      <t>Schritt 2: Wahrscheinlichkeit, dass eine ausländische Behörde Anspruch auf die Daten hat und ihn gegen den Provider durchsetzen will</t>
    </r>
    <r>
      <rPr>
        <b/>
        <vertAlign val="superscript"/>
        <sz val="12"/>
        <color theme="1"/>
        <rFont val="Arial"/>
        <family val="2"/>
        <scheme val="minor"/>
      </rPr>
      <t>1)</t>
    </r>
  </si>
  <si>
    <t>Gesamtwahrscheinlichkeit eines erfolgreichen Lawful Access über den Cloud-Provider in der Betrachtungsperiode:***</t>
  </si>
  <si>
    <t>*** Falls dieser Wert bei 100% oder mehr liegt, ist es statistisch sicher, dass dieser Fall eintritt; die nachfolgenden Berechnungen funktionieren dann nicht mehr; zu dieser Situation kann es kommen, wenn die Zahl der in der Betrachtungsperiode projizierten Fälle so gross ist, dass in mindestens einem Fall es statistisch gesehen zum Lawfull Access kommen muss.</t>
  </si>
  <si>
    <t>XYZ Ltd.</t>
  </si>
  <si>
    <t>Cases
per year</t>
  </si>
  <si>
    <t>… assuming that the probability neither increases nor decreases over time (like tossing a coin)</t>
  </si>
  <si>
    <t>Overall probability of a successful lawful access via the cloud provider in the observation period:***</t>
  </si>
  <si>
    <t>**** Scale: &lt;5% = "Very low", 5-10% = "Low", 11-25 = "Medium", 26-50% = "High" and &gt;50% = "Very high" (by David Hillson, 2005, see https://www.pmi.org/learning/library/describing-probability-limitations-natural-language-7556).</t>
  </si>
  <si>
    <t>Description in words (based on Hillson****):</t>
  </si>
  <si>
    <t>**** Skala: &lt;5% = "Sehr tief", 5-10% = "Tief", 11-25 = "Mittel", 26-50% = "Hoch" und &gt;50% = "Sehr hoch" (nach David Hillson, 2005, siehe https://www.pmi.org/learning/library/describing-probability-limitations-natural-language-7556).</t>
  </si>
  <si>
    <t>Umschreibung in Worten (basierend auf Hillson****):</t>
  </si>
  <si>
    <r>
      <rPr>
        <vertAlign val="superscript"/>
        <sz val="11"/>
        <color theme="1"/>
        <rFont val="Arial"/>
        <family val="2"/>
        <scheme val="minor"/>
      </rPr>
      <t>6)</t>
    </r>
    <r>
      <rPr>
        <sz val="11"/>
        <color theme="1"/>
        <rFont val="Arial"/>
        <family val="2"/>
        <scheme val="minor"/>
      </rPr>
      <t xml:space="preserve"> If there is a threat of lawful access from more than one country, the highest probability should be chosen, i.e. the probability for the country whose lawful access attempt is most probable to meet the condition.</t>
    </r>
  </si>
  <si>
    <r>
      <t>2.</t>
    </r>
    <r>
      <rPr>
        <sz val="7"/>
        <color theme="1"/>
        <rFont val="Times New Roman"/>
        <family val="1"/>
      </rPr>
      <t xml:space="preserve">     </t>
    </r>
    <r>
      <rPr>
        <sz val="10"/>
        <color theme="1"/>
        <rFont val="Arial"/>
        <family val="2"/>
        <scheme val="minor"/>
      </rPr>
      <t>End-to-end encryption of customer data ("hold-your-own-key", HYOK);</t>
    </r>
  </si>
  <si>
    <r>
      <t>3.</t>
    </r>
    <r>
      <rPr>
        <sz val="7"/>
        <color theme="1"/>
        <rFont val="Times New Roman"/>
        <family val="1"/>
      </rPr>
      <t xml:space="preserve">     </t>
    </r>
    <r>
      <rPr>
        <sz val="10"/>
        <color theme="1"/>
        <rFont val="Arial"/>
        <family val="2"/>
        <scheme val="minor"/>
      </rPr>
      <t>A key generated and managed by the company itself ("bring-your-own-key", BYOK);</t>
    </r>
  </si>
  <si>
    <r>
      <t>3.</t>
    </r>
    <r>
      <rPr>
        <sz val="7"/>
        <color theme="1"/>
        <rFont val="Times New Roman"/>
        <family val="1"/>
      </rPr>
      <t xml:space="preserve">     </t>
    </r>
    <r>
      <rPr>
        <sz val="10"/>
        <color theme="1"/>
        <rFont val="Arial"/>
        <family val="2"/>
        <scheme val="minor"/>
      </rPr>
      <t>Vom Unternehmen selbst generierter und verwalteter Schlüssel ("Bring-your-own-key", BYOK);</t>
    </r>
  </si>
  <si>
    <r>
      <t>4.</t>
    </r>
    <r>
      <rPr>
        <sz val="7"/>
        <color theme="1"/>
        <rFont val="Times New Roman"/>
        <family val="1"/>
      </rPr>
      <t xml:space="preserve">     </t>
    </r>
    <r>
      <rPr>
        <sz val="10"/>
        <color theme="1"/>
        <rFont val="Arial"/>
        <family val="2"/>
        <scheme val="minor"/>
      </rPr>
      <t>Creation of a "secure zone" through virtual servers accessible only to the customer;</t>
    </r>
  </si>
  <si>
    <r>
      <t>5.</t>
    </r>
    <r>
      <rPr>
        <sz val="7"/>
        <color theme="1"/>
        <rFont val="Times New Roman"/>
        <family val="1"/>
      </rPr>
      <t xml:space="preserve">     </t>
    </r>
    <r>
      <rPr>
        <sz val="10"/>
        <color theme="1"/>
        <rFont val="Arial"/>
        <family val="2"/>
        <scheme val="minor"/>
      </rPr>
      <t>Creation of a "secure zone" by ensuring that decryption takes place only in the CPU;</t>
    </r>
  </si>
  <si>
    <r>
      <t>8.</t>
    </r>
    <r>
      <rPr>
        <sz val="7"/>
        <color theme="1"/>
        <rFont val="Times New Roman"/>
        <family val="1"/>
      </rPr>
      <t xml:space="preserve">     </t>
    </r>
    <r>
      <rPr>
        <sz val="10"/>
        <color theme="1"/>
        <rFont val="Arial"/>
        <family val="2"/>
        <scheme val="minor"/>
      </rPr>
      <t>Only the company can determine which persons/roles (also on the part of the provider) are granted access to the key (regardless of any "back doors");</t>
    </r>
  </si>
  <si>
    <r>
      <t>12.</t>
    </r>
    <r>
      <rPr>
        <sz val="7"/>
        <color theme="1"/>
        <rFont val="Times New Roman"/>
        <family val="1"/>
      </rPr>
      <t xml:space="preserve">  </t>
    </r>
    <r>
      <rPr>
        <sz val="10"/>
        <color theme="1"/>
        <rFont val="Arial"/>
        <family val="2"/>
        <scheme val="minor"/>
      </rPr>
      <t>Termination option in case of increased risk of lawful access (including deduction of all data without retention by the provider after termination);</t>
    </r>
  </si>
  <si>
    <r>
      <t>13.</t>
    </r>
    <r>
      <rPr>
        <sz val="7"/>
        <color theme="1"/>
        <rFont val="Times New Roman"/>
        <family val="1"/>
      </rPr>
      <t xml:space="preserve">  </t>
    </r>
    <r>
      <rPr>
        <sz val="10"/>
        <color theme="1"/>
        <rFont val="Arial"/>
        <family val="2"/>
        <scheme val="minor"/>
      </rPr>
      <t>Provider (contractual partner) with registered office in Switzerland;</t>
    </r>
  </si>
  <si>
    <r>
      <t>14.</t>
    </r>
    <r>
      <rPr>
        <sz val="7"/>
        <color theme="1"/>
        <rFont val="Times New Roman"/>
        <family val="1"/>
      </rPr>
      <t xml:space="preserve">  </t>
    </r>
    <r>
      <rPr>
        <sz val="10"/>
        <color theme="1"/>
        <rFont val="Arial"/>
        <family val="2"/>
        <scheme val="minor"/>
      </rPr>
      <t>Assurance by the provider not to provide his service from abroad;</t>
    </r>
  </si>
  <si>
    <r>
      <t>15.</t>
    </r>
    <r>
      <rPr>
        <sz val="7"/>
        <color theme="1"/>
        <rFont val="Times New Roman"/>
        <family val="1"/>
      </rPr>
      <t xml:space="preserve">  </t>
    </r>
    <r>
      <rPr>
        <sz val="10"/>
        <color theme="1"/>
        <rFont val="Arial"/>
        <family val="2"/>
        <scheme val="minor"/>
      </rPr>
      <t>Purpose limitation with regard to all customer data obtained in the context of the provision of services;</t>
    </r>
  </si>
  <si>
    <r>
      <t>16.</t>
    </r>
    <r>
      <rPr>
        <sz val="7"/>
        <color theme="1"/>
        <rFont val="Times New Roman"/>
        <family val="1"/>
      </rPr>
      <t xml:space="preserve">  </t>
    </r>
    <r>
      <rPr>
        <sz val="10"/>
        <color theme="1"/>
        <rFont val="Arial"/>
        <family val="2"/>
        <scheme val="minor"/>
      </rPr>
      <t>Zusicherung, dass es keine Hintertüren oder vergleichbare Programmierungen gibt;</t>
    </r>
  </si>
  <si>
    <r>
      <t>16.</t>
    </r>
    <r>
      <rPr>
        <sz val="7"/>
        <color theme="1"/>
        <rFont val="Times New Roman"/>
        <family val="1"/>
      </rPr>
      <t xml:space="preserve">  </t>
    </r>
    <r>
      <rPr>
        <sz val="10"/>
        <color theme="1"/>
        <rFont val="Arial"/>
        <family val="2"/>
        <scheme val="minor"/>
      </rPr>
      <t>Assurance that there are no back doors or similar programming;</t>
    </r>
  </si>
  <si>
    <r>
      <t>20.</t>
    </r>
    <r>
      <rPr>
        <sz val="7"/>
        <color theme="1"/>
        <rFont val="Times New Roman"/>
        <family val="1"/>
      </rPr>
      <t xml:space="preserve">  </t>
    </r>
    <r>
      <rPr>
        <sz val="10"/>
        <color theme="1"/>
        <rFont val="Arial"/>
        <family val="2"/>
        <scheme val="minor"/>
      </rPr>
      <t>Assurance that subcontractors (and their employees) cannot see customer data in plain text;</t>
    </r>
  </si>
  <si>
    <r>
      <t>22.</t>
    </r>
    <r>
      <rPr>
        <sz val="7"/>
        <color theme="1"/>
        <rFont val="Times New Roman"/>
        <family val="1"/>
      </rPr>
      <t xml:space="preserve">  </t>
    </r>
    <r>
      <rPr>
        <sz val="10"/>
        <color theme="1"/>
        <rFont val="Arial"/>
        <family val="2"/>
        <scheme val="minor"/>
      </rPr>
      <t>Organisational measures on the provider's part to prevent access to customer data in plain text by the subcontractor;</t>
    </r>
  </si>
  <si>
    <r>
      <t>23.</t>
    </r>
    <r>
      <rPr>
        <sz val="7"/>
        <color theme="1"/>
        <rFont val="Times New Roman"/>
        <family val="1"/>
      </rPr>
      <t xml:space="preserve">  </t>
    </r>
    <r>
      <rPr>
        <sz val="10"/>
        <color theme="1"/>
        <rFont val="Arial"/>
        <family val="2"/>
        <scheme val="minor"/>
      </rPr>
      <t>Organisational measures on the provider's part to prevent access to customer data in plain text by the parent company;</t>
    </r>
  </si>
  <si>
    <r>
      <t>9.</t>
    </r>
    <r>
      <rPr>
        <sz val="7"/>
        <color theme="1"/>
        <rFont val="Times New Roman"/>
        <family val="1"/>
      </rPr>
      <t xml:space="preserve">     </t>
    </r>
    <r>
      <rPr>
        <sz val="10"/>
        <color theme="1"/>
        <rFont val="Arial"/>
        <family val="2"/>
        <scheme val="minor"/>
      </rPr>
      <t>Assurance that support does not require access to customer data in plain text;</t>
    </r>
  </si>
  <si>
    <r>
      <t>11.</t>
    </r>
    <r>
      <rPr>
        <sz val="7"/>
        <color theme="1"/>
        <rFont val="Times New Roman"/>
        <family val="1"/>
      </rPr>
      <t xml:space="preserve">  </t>
    </r>
    <r>
      <rPr>
        <sz val="10"/>
        <color theme="1"/>
        <rFont val="Arial"/>
        <family val="2"/>
        <scheme val="minor"/>
      </rPr>
      <t>Shoulder surfing when accessing secure zone in case of support;</t>
    </r>
  </si>
  <si>
    <r>
      <t>1.</t>
    </r>
    <r>
      <rPr>
        <sz val="7"/>
        <color theme="1"/>
        <rFont val="Times New Roman"/>
        <family val="1"/>
      </rPr>
      <t>    </t>
    </r>
    <r>
      <rPr>
        <sz val="10"/>
        <color theme="1"/>
        <rFont val="Times New Roman"/>
        <family val="1"/>
      </rPr>
      <t xml:space="preserve"> </t>
    </r>
    <r>
      <rPr>
        <sz val="10"/>
        <color theme="1"/>
        <rFont val="Arial"/>
        <family val="2"/>
        <scheme val="major"/>
      </rPr>
      <t>Confidentiality of the provider chosen by the company;</t>
    </r>
  </si>
  <si>
    <r>
      <t>17.</t>
    </r>
    <r>
      <rPr>
        <sz val="7"/>
        <color theme="1"/>
        <rFont val="Times New Roman"/>
        <family val="1"/>
      </rPr>
      <t xml:space="preserve">  </t>
    </r>
    <r>
      <rPr>
        <sz val="10"/>
        <color theme="1"/>
        <rFont val="Arial"/>
        <family val="2"/>
        <scheme val="minor"/>
      </rPr>
      <t>Obligation of the provider to legally oppose against orders for surrender by the courts as far as possible;</t>
    </r>
  </si>
  <si>
    <r>
      <t>19.</t>
    </r>
    <r>
      <rPr>
        <sz val="7"/>
        <color theme="1"/>
        <rFont val="Times New Roman"/>
        <family val="1"/>
      </rPr>
      <t xml:space="preserve">  </t>
    </r>
    <r>
      <rPr>
        <sz val="10"/>
        <color theme="1"/>
        <rFont val="Arial"/>
        <family val="2"/>
        <scheme val="minor"/>
      </rPr>
      <t>Contract with the provider is subject to Swiss law;</t>
    </r>
  </si>
  <si>
    <r>
      <t>21.</t>
    </r>
    <r>
      <rPr>
        <sz val="7"/>
        <color theme="1"/>
        <rFont val="Times New Roman"/>
        <family val="1"/>
      </rPr>
      <t xml:space="preserve">  </t>
    </r>
    <r>
      <rPr>
        <sz val="10"/>
        <color theme="1"/>
        <rFont val="Arial"/>
        <family val="2"/>
        <scheme val="minor"/>
      </rPr>
      <t>The provider will impose ist obligations upon its subcontractors;</t>
    </r>
  </si>
  <si>
    <r>
      <t>18.</t>
    </r>
    <r>
      <rPr>
        <sz val="7"/>
        <color theme="1"/>
        <rFont val="Times New Roman"/>
        <family val="1"/>
      </rPr>
      <t xml:space="preserve">  </t>
    </r>
    <r>
      <rPr>
        <sz val="10"/>
        <color theme="1"/>
        <rFont val="Arial"/>
        <family val="2"/>
        <scheme val="minor"/>
      </rPr>
      <t>Disclosure of data to authorities only to the extent that the provider is obliged to do so under Swiss law (i.e. no reservation in favour of "applicable law");</t>
    </r>
  </si>
  <si>
    <r>
      <t>24.</t>
    </r>
    <r>
      <rPr>
        <sz val="7"/>
        <color theme="1"/>
        <rFont val="Times New Roman"/>
        <family val="1"/>
      </rPr>
      <t xml:space="preserve">  </t>
    </r>
    <r>
      <rPr>
        <sz val="10"/>
        <color theme="1"/>
        <rFont val="Arial"/>
        <family val="2"/>
        <scheme val="minor"/>
      </rPr>
      <t>Contractual obligation to prevent parent company to access customer data, unless the parent company is a subcontractor;</t>
    </r>
  </si>
  <si>
    <r>
      <t xml:space="preserve">25. </t>
    </r>
    <r>
      <rPr>
        <sz val="7"/>
        <color theme="1"/>
        <rFont val="Times New Roman"/>
        <family val="1"/>
      </rPr>
      <t xml:space="preserve"> </t>
    </r>
    <r>
      <rPr>
        <sz val="10"/>
        <color theme="1"/>
        <rFont val="Arial"/>
        <family val="2"/>
        <scheme val="minor"/>
      </rPr>
      <t>Obligation of the provider and subcontractors to process the data only in Switzerland, unless the company provides otherwise in individual cases;</t>
    </r>
  </si>
  <si>
    <t>26.  Obligation of the provider and subcontractors to store the data in Switzerland ("data at-rest");</t>
  </si>
  <si>
    <t>26. Verpflichtung des Providers und der Subunternehmer, die Daten in der Schweiz zu speichern ("data at-rest");</t>
  </si>
  <si>
    <r>
      <t>6.</t>
    </r>
    <r>
      <rPr>
        <sz val="7"/>
        <color theme="1"/>
        <rFont val="Times New Roman"/>
        <family val="1"/>
      </rPr>
      <t xml:space="preserve">     </t>
    </r>
    <r>
      <rPr>
        <sz val="10"/>
        <color theme="1"/>
        <rFont val="Arial"/>
        <family val="2"/>
        <scheme val="minor"/>
      </rPr>
      <t>Creation of a "secure zone" by another method;</t>
    </r>
  </si>
  <si>
    <r>
      <t>7.</t>
    </r>
    <r>
      <rPr>
        <sz val="7"/>
        <color theme="1"/>
        <rFont val="Times New Roman"/>
        <family val="1"/>
      </rPr>
      <t xml:space="preserve">     </t>
    </r>
    <r>
      <rPr>
        <sz val="10"/>
        <color theme="1"/>
        <rFont val="Arial"/>
        <family val="2"/>
        <scheme val="minor"/>
      </rPr>
      <t>The company has sole control over the directory, i.e. management of users and access rights (regardless of any "backdoors");</t>
    </r>
  </si>
  <si>
    <r>
      <t>10.</t>
    </r>
    <r>
      <rPr>
        <sz val="7"/>
        <color theme="1"/>
        <rFont val="Times New Roman"/>
        <family val="1"/>
      </rPr>
      <t xml:space="preserve">  </t>
    </r>
    <r>
      <rPr>
        <sz val="10"/>
        <color theme="1"/>
        <rFont val="Arial"/>
        <family val="2"/>
        <scheme val="minor"/>
      </rPr>
      <t>Access to customer data in plain text in the normal course of business (incl. support case) is only contractually permitted with individual relase by customers (e.g., "lock-box");</t>
    </r>
  </si>
  <si>
    <r>
      <rPr>
        <vertAlign val="superscript"/>
        <sz val="11"/>
        <color theme="1"/>
        <rFont val="Arial"/>
        <family val="2"/>
        <scheme val="minor"/>
      </rPr>
      <t>2)</t>
    </r>
    <r>
      <rPr>
        <sz val="11"/>
        <color theme="1"/>
        <rFont val="Arial"/>
        <family val="2"/>
        <scheme val="minor"/>
      </rPr>
      <t xml:space="preserve"> Als Basis bietet sich eine Auswertung der Fälle bei einem Rückblick über denselben Betrachtungszeitraum wie die Risikoeinschätzung an; dabei sollte geprüft werden, ob es Gründe für eine Zunahme oder Abnahme der Wahrscheinlichkeit solcher Fälle für die Zukunft gibt (z.B. bessere technische Schutzmöglichkeiten, mehr Rechte für Behörden); zu berücksichtigen sind ausländische Verfahren sowohl gegen das Unternehmen als auch gegen Personen, über welche das Unternehmen Daten bearbeitet (z.B. Kunden), da beide dazu führen können, dass ausländische Behörden an Daten gelangen wollen.</t>
    </r>
  </si>
  <si>
    <r>
      <rPr>
        <vertAlign val="superscript"/>
        <sz val="11"/>
        <color theme="1"/>
        <rFont val="Arial"/>
        <family val="2"/>
        <scheme val="minor"/>
      </rPr>
      <t>7)</t>
    </r>
    <r>
      <rPr>
        <sz val="11"/>
        <color theme="1"/>
        <rFont val="Arial"/>
        <family val="2"/>
        <scheme val="minor"/>
      </rPr>
      <t xml:space="preserve"> As a rule, this presupposes that the authority can show that the data is "in possession" or "under control" of the provider; whether there is control over the data is usually determined based on whether the provider </t>
    </r>
    <r>
      <rPr>
        <i/>
        <sz val="11"/>
        <color theme="1"/>
        <rFont val="Arial"/>
        <family val="2"/>
        <scheme val="minor"/>
      </rPr>
      <t xml:space="preserve">in the normal course of business </t>
    </r>
    <r>
      <rPr>
        <sz val="11"/>
        <color theme="1"/>
        <rFont val="Arial"/>
        <family val="2"/>
        <scheme val="minor"/>
      </rPr>
      <t>has free access to it; whether the provider must also be legally authorised to access the data is in dispute; however, a provider who would have to "hack" into its own system or install a back door is usually not considered being in control; for statistical reasons, the factors that lead to a reduction in the probability of the prerequiste no. 2-4 or Step 2 being fulfilled should no longer be considered here to avoid them being counted twice; for instance, if the technical measures undertaken result in an only 50% chance that the provider will be technically able to access data in plain text in a particular case, then the question for prerequisite no. 5 is how probable the court will order the provider to overcome or disregard the countermeasures that ought to prevent the provider from accessing the data in plain text.</t>
    </r>
  </si>
  <si>
    <t xml:space="preserve">* Damit die statistischen Berechnungen stimmen, ist es wichtig, jeden Faktor für einen erfolgreichen Lawful Access nur ein Mal zu berücksichtigen. Beispiel: In Schritt 2 b) wird abgefragt, ob es sich um einen Fall handelt, der eine Behörde im betreffenden Land grundsätzlich berechtigt, die Herausgabe der Daten auch von einem Provider zu verlangen (z.B. weil es sich um die Verfolgung einer schweren Straftat handelt). Dieser Faktor darf darum später bei Schritt 3 e) bei der Frage der Berechtigung zum Lawful Access nicht mehr berücksichtigt werden, sondern nur noch die restlichen Voraussetzungen für einen solchen Zugriff, soweit sie nicht schon bei den vorherigen Fragen berücksichtigt worden sind. </t>
  </si>
  <si>
    <t>** Gemeint ist die probabilistische Wahrscheinlichkeit (probability), nicht die Mutmasslichkeit (likelihood). Im Rahmen der Einschätzung ist also z.B. was folgt zu fragen: Wenn der Fall, den es zu beurteilen gilt, zehn Richtern vorgelegt würde, wieviele davon würden aufgrund der Umstände schätzungsweise davon überzeugt sein, dass die jeweilige Voraussetzung gegeben ist? Sind es lediglich vier von zehn die voll oder gerade noch überzeugt sind, so beträgt die Wahrscheinlichkeit 40%. Das Resultat der statistischen Berechnungen ist letztendlich nur so gut, wie die Annahmen, die getroffen werden. In einer Risikobeurteilung ist es allerdings üblich, mit Annahmen zu arbeiten, sofern sie sich auf die konkreten Umstände beziehen, denn sie sind in der Regel das Einzige, was zur Verfügung steht. Das ändert sich erst, wenn Erfahrungswerte vorliegen. Es geht vorliegend auch nicht darum vorherzusagen, was tatsächlich wann geschehen wird, sondern nur, was die statistische Wahrscheinlichkeit ist, dass das Ereignis in der Beurteilungsperiode eintritt.</t>
  </si>
  <si>
    <t>* To ensure that the statistical calculations are correct, it is important to consider each factor of a successful lawful access only once. Example: In step 2 b), the question is asked whether the case involves a matter that in principle etitles the authority to demand that a provider produces the data (e.g., because it concerns the prosecution of a serious crime). This factor must therefore not be taken into account (again) later in step 3 e) when considering the question of the authority's entitlement to lawful access. Instead only the remaining conditions for such access should be considered, insofar they have not already been considered in previous questions.</t>
  </si>
  <si>
    <t xml:space="preserve">** For the purpose of the risk assessment, we are interested in the probability, not likelihood (which is a different concept in statistics). For the present purposes, the question when determining the input value for the various prerequisites is, for example, the following: If the case you are assessing is pleaded before ten judges, how many of them will in your educated guess and experience be convinced  that the relevant condition is met given the circumstances? If there are only four out of ten that are fully or at least sufficiently convinced to rule in your favor, the probability is 40%. Please keep in mind that the result of the statistical calculations is only as good as the assumptions they are based on. That said, in risk assessments, it is standard to work on the basis of uncertain assumptions concerning a particular case, at least as long there is not past experience to rely on. The exercise is not to determine what will happen, but rather determining the statistical probability of a lawful access occurring within the time period at issue. </t>
  </si>
  <si>
    <t>*** If this value is 100% or more, it is statistically certain that this case will occur. The subsequent calculations will then no longer work. This situation can arise if the number of cases projected in the period under consideration is so large that, statistically speaking, lawfull access must occur in at least one of these cases.</t>
  </si>
  <si>
    <r>
      <rPr>
        <vertAlign val="superscript"/>
        <sz val="11"/>
        <color theme="1"/>
        <rFont val="Arial"/>
        <family val="2"/>
        <scheme val="minor"/>
      </rPr>
      <t>1)</t>
    </r>
    <r>
      <rPr>
        <sz val="11"/>
        <color theme="1"/>
        <rFont val="Arial"/>
        <family val="2"/>
        <scheme val="minor"/>
      </rPr>
      <t xml:space="preserve"> Unabhängig von der Cloud-Nutzung; es geht um die Frage, wie wahrscheinlich es ist, dass eine ausländische Behörde an die Daten des Unternehmens gelangen möchte (z.B. weil sie ein Strafverfahren gegen einen Kunden des Unternehmens oder eine Untersuchung gegen das Unternehmen selbst führt); es können die Werte für das betreffende Land bzw. die Region definiert werden; es geht hier nur um Verfahren, für welche eine Rechtsweggarantie besteht, d.h. der behördliche Anspruch letztlich einer gerichtlichen Kontrolle unterliegt (für die anderen vgl. Schritt 4).</t>
    </r>
  </si>
  <si>
    <r>
      <rPr>
        <vertAlign val="superscript"/>
        <sz val="11"/>
        <color theme="1"/>
        <rFont val="Arial"/>
        <family val="2"/>
        <scheme val="minor"/>
      </rPr>
      <t>1)</t>
    </r>
    <r>
      <rPr>
        <sz val="11"/>
        <color theme="1"/>
        <rFont val="Arial"/>
        <family val="2"/>
        <scheme val="minor"/>
      </rPr>
      <t xml:space="preserve"> Regardless of the usage of cloud services; the question is how probable it is that a foreign authority will wish to obtain the data at issue from the company (e.g., because it is conducting a criminal proceeding against a customer of the company or an investigation against the company itself); the values can be defined for the country or region at issue; this only concerns proceedings for which there is a guarantee of judicial recourse, i.e. where the production order is ultimately subject to an assessment by a court (for other cases see Step 4).</t>
    </r>
  </si>
  <si>
    <r>
      <rPr>
        <vertAlign val="superscript"/>
        <sz val="11"/>
        <color theme="1"/>
        <rFont val="Arial"/>
        <family val="2"/>
        <scheme val="minor"/>
      </rPr>
      <t>2)</t>
    </r>
    <r>
      <rPr>
        <sz val="11"/>
        <color theme="1"/>
        <rFont val="Arial"/>
        <family val="2"/>
        <scheme val="minor"/>
      </rPr>
      <t xml:space="preserve"> Past experience (i.e. the number of cases experienced when looking backwards for the same period of time) may be helpful for determining a reasonable estimate; it should be considered whether there are reasons for an increase or decrease in the probability of such cases in the future (e.g., better technical protection means, more competencies for authorities); foreign proceedings against both the company and the persons about whom the company processes data (e.g., customers) should be taken into account, because both can lead to a foreign authority wishing to obtain data.</t>
    </r>
  </si>
  <si>
    <r>
      <rPr>
        <vertAlign val="superscript"/>
        <sz val="11"/>
        <color theme="1"/>
        <rFont val="Arial"/>
        <family val="2"/>
        <scheme val="minor"/>
      </rPr>
      <t>4)</t>
    </r>
    <r>
      <rPr>
        <sz val="11"/>
        <color theme="1"/>
        <rFont val="Arial"/>
        <family val="2"/>
        <scheme val="minor"/>
      </rPr>
      <t xml:space="preserve"> Where the foreign authority successfully uses administrative or legal assistance, the company will have to supply the data and any risk of lawful access via the provider does, of course, no longer exist for these cases; this also applies where a company supplies the data voluntarily and lawfully, e.g., because it has obtained the consent of the data subject or data subject itself has requested the production; therefore, these cases must also be taken into account and deducted.</t>
    </r>
  </si>
  <si>
    <r>
      <rPr>
        <vertAlign val="superscript"/>
        <sz val="11"/>
        <color theme="1"/>
        <rFont val="Arial"/>
        <family val="2"/>
        <scheme val="minor"/>
      </rPr>
      <t>4)</t>
    </r>
    <r>
      <rPr>
        <sz val="11"/>
        <color theme="1"/>
        <rFont val="Arial"/>
        <family val="2"/>
        <scheme val="minor"/>
      </rPr>
      <t xml:space="preserve"> Wo die ausländische Behörde erfolgreich die Amts- oder Rechtshilfe benutzt, können und müssen ihr die Daten geliefert und ein Risiko eines Lawful Access über den Provider entfällt naturgemäss in diesen Fällen; dies gilt auch dort, wo ein Unternehmen freiwillig und erlaubterweise die Daten liefert, z.B. weil das Einverständnis der betroffenen Person vorliegt oder die Person dies verlangt; daher sind auch diese Fälle zu berücksichtigen und abzuziehen.</t>
    </r>
  </si>
  <si>
    <r>
      <rPr>
        <vertAlign val="superscript"/>
        <sz val="11"/>
        <color theme="1"/>
        <rFont val="Arial"/>
        <family val="2"/>
        <scheme val="minor"/>
      </rPr>
      <t>5)</t>
    </r>
    <r>
      <rPr>
        <sz val="11"/>
        <color theme="1"/>
        <rFont val="Arial"/>
        <family val="2"/>
        <scheme val="minor"/>
      </rPr>
      <t xml:space="preserve"> Taterfolg ist ein Herausgabebefehl einer ausländischen Behörde z.B. nach Art. 18 Abs. 1 CCC (oder anderen hier berücksichtigten Rechtsgrundlage), welcher zu einer seitens des Unternehmens strafbaren Offenbarung durch den Provider von Kundendaten im Klartext führt.</t>
    </r>
  </si>
  <si>
    <r>
      <rPr>
        <vertAlign val="superscript"/>
        <sz val="11"/>
        <color theme="1"/>
        <rFont val="Arial"/>
        <family val="2"/>
        <scheme val="minor"/>
      </rPr>
      <t>5)</t>
    </r>
    <r>
      <rPr>
        <sz val="11"/>
        <color theme="1"/>
        <rFont val="Arial"/>
        <family val="2"/>
        <scheme val="minor"/>
      </rPr>
      <t xml:space="preserve"> When referring to "success", this means the case in which the lawful access by the foreign authority (through art. 18 para. 1 CCC, for example) constitutes a criminal offense under Swiss law on the part of the company, because it results in the provider's unauthorized disclosure of customer data in plain text . </t>
    </r>
  </si>
  <si>
    <r>
      <rPr>
        <vertAlign val="superscript"/>
        <sz val="11"/>
        <color theme="1"/>
        <rFont val="Arial"/>
        <family val="2"/>
        <scheme val="minor"/>
      </rPr>
      <t>7)</t>
    </r>
    <r>
      <rPr>
        <sz val="11"/>
        <color theme="1"/>
        <rFont val="Arial"/>
        <family val="2"/>
        <scheme val="minor"/>
      </rPr>
      <t xml:space="preserve"> Diese Voraussetzung ist i.d.R. dann gegeben, wenn die Behörde zeigen kann, dass die Daten im Klartext "im Besitz" oder "unter der Kontrolle" des Providers sind; ob Kontrolle über die Daten im Klartext besteht, bestimmt sich üblicherweise danach, ob der Provider </t>
    </r>
    <r>
      <rPr>
        <i/>
        <sz val="11"/>
        <color theme="1"/>
        <rFont val="Arial"/>
        <family val="2"/>
        <scheme val="minor"/>
      </rPr>
      <t>im üblichen Geschäftsgang</t>
    </r>
    <r>
      <rPr>
        <sz val="11"/>
        <color theme="1"/>
        <rFont val="Arial"/>
        <family val="2"/>
        <scheme val="minor"/>
      </rPr>
      <t xml:space="preserve"> eine freie Zugriffsmöglichkeit hat; ob er zum Zugriff auch rechtlich befugt sein muss, ist umstritten; keine Kontrolle hat hingegen, wer sich ins eigene System "hacken" oder eine Hintertüre einbauen müsste; aus statistischen Gründen dürfen die Ursachen, die zur Reduktion der Eintrittswahrscheinlichkeit der Voraussetzungen Nr. 2-4 und Schritt 2 führen, hier </t>
    </r>
    <r>
      <rPr>
        <i/>
        <sz val="11"/>
        <color theme="1"/>
        <rFont val="Arial"/>
        <family val="2"/>
        <scheme val="minor"/>
      </rPr>
      <t xml:space="preserve">nicht mehr </t>
    </r>
    <r>
      <rPr>
        <sz val="11"/>
        <color theme="1"/>
        <rFont val="Arial"/>
        <family val="2"/>
        <scheme val="minor"/>
      </rPr>
      <t xml:space="preserve">gezählt werden; ergibt sich beispielsweise im Rahmen von Voraussetzung Nr. 2, dass aufgrund der technischen Massnahmen die Chance, dass der Provider auf die Daten im Klartext zugreifen kann, 50% ist, dann muss im Rahmen von Voraussetzung Nr. 5 gefragt werden, wie wahrscheinlich ein Gericht vom Provider verlangen wird, dass er die technischen Hindernisse und anderen Gegenmassnahmen (z.B. Zugriffsverbote für Mitarbieter) überwindet oder ignoriert und die Daten liefert. </t>
    </r>
  </si>
  <si>
    <r>
      <rPr>
        <vertAlign val="superscript"/>
        <sz val="11"/>
        <color theme="1"/>
        <rFont val="Arial"/>
        <family val="2"/>
        <scheme val="minor"/>
      </rPr>
      <t>10)</t>
    </r>
    <r>
      <rPr>
        <sz val="11"/>
        <color theme="1"/>
        <rFont val="Arial"/>
        <family val="2"/>
        <scheme val="minor"/>
      </rPr>
      <t xml:space="preserve"> Gemeint sind hier Gesetze, welche ausländischen Nachrichtendiensten innerhalb oder ausserhalb ihres Territoriums die Überwachung oder Aufzeichnung von Inhalten gestatten, ohne dass diese Vorgänge einer gerichtlichen Kontrolle unterliegen; ein Beispiel in den USA ist die nach Section 702 des Foreign Intelligence Surveillance Act (FISA) rechtmässige Überwachung des gewisser Kommunikationsinhalte auf Internet-Backbones in die und aus den USA (Kabelaufklärung) und des ausländischen Kommunikationsverkehrs auf den Plattformen von Google, Facebook, Microsoft und Apple.</t>
    </r>
  </si>
  <si>
    <r>
      <rPr>
        <vertAlign val="superscript"/>
        <sz val="11"/>
        <color theme="1"/>
        <rFont val="Arial"/>
        <family val="2"/>
        <scheme val="minor"/>
      </rPr>
      <t>8)</t>
    </r>
    <r>
      <rPr>
        <sz val="11"/>
        <color theme="1"/>
        <rFont val="Arial"/>
        <family val="2"/>
        <scheme val="minor"/>
      </rPr>
      <t xml:space="preserve"> The legal basis under Swiss law would be, in particular, the violation of art. 271 of the Swiss Criminal Code (concerning "prohibited actions for a foreign state") and professional secrecy obligations (such as art. 321 of the Swiss Criminal Code), which directly also apply to the employees of the provider or a subcontractor; this has two consequences: First, it may result in the provider not being required to produce the data on the basis of international comity. Second, it may result in the relevant employees of the provider preventing access, because they decide to rather comply with Swiss law, which pursuant to the "principle of trust" can be expected from them under certain conditions.</t>
    </r>
  </si>
  <si>
    <r>
      <rPr>
        <vertAlign val="superscript"/>
        <sz val="11"/>
        <color theme="1"/>
        <rFont val="Arial"/>
        <family val="2"/>
        <scheme val="minor"/>
      </rPr>
      <t>8)</t>
    </r>
    <r>
      <rPr>
        <sz val="11"/>
        <color theme="1"/>
        <rFont val="Arial"/>
        <family val="2"/>
        <scheme val="minor"/>
      </rPr>
      <t xml:space="preserve"> Rechtsgrundlage wäre im Schweizer Recht namentlich die Verletzung von Art. 271 StGB ("Verbotene Handlungen für einen fremden Staat") und Berufsgeheimnispflichten (wie z.B. Art. 321 StGB), denen die Mitarbeiter des Providers oder eines Subunternehmers direkt unterworfen sind; dies hat zwei Folgen: Erstens kann es dazu führen, dass auch nach ausländischem Recht unter Beachtung der International Comity trotz allem nicht geliefert werden muss, und es kann zweitens dazu führen, dass im eigenen Land der Zugriff verhindert bzw. nicht gestattet wird, weil sie die zuständigen Personen (doch) an das Schweizer Recht halten, was nach dem Vertrauensprinzip von ihnen unter gewissen Voraussetzungen auch erwartet werden darf.</t>
    </r>
  </si>
  <si>
    <r>
      <rPr>
        <vertAlign val="superscript"/>
        <sz val="11"/>
        <color theme="1"/>
        <rFont val="Arial"/>
        <family val="2"/>
        <scheme val="minor"/>
      </rPr>
      <t>9)</t>
    </r>
    <r>
      <rPr>
        <sz val="11"/>
        <color theme="1"/>
        <rFont val="Arial"/>
        <family val="2"/>
        <scheme val="minor"/>
      </rPr>
      <t xml:space="preserve"> Die Voraussetzung wurde zur besseren Verständlichkeit umgekehrt formuliert (d.h. die angegebene Voraussetzung trägt dazu bei, dass der Zugriff trotz allem verhindert wird); daher muss der Prozentwert für die Berechnung der Gesamtwahrscheinlichkeit umgekehrt werden; aus statistischen Gründen dürfen die Ursachen, die zur Reduktion der Eintrittswahrscheinlichkeit der Voraussetzung Nr. 5 führen, hier nicht mehr berücksichtigt werden; die International Comity sollte daher z.B. nicht im Rahmen von Voraussetzung Nr. 5 geprüft werden, sondern im Rahmen von Voraussetzun Nr. 6.</t>
    </r>
  </si>
  <si>
    <r>
      <rPr>
        <vertAlign val="superscript"/>
        <sz val="11"/>
        <color theme="1"/>
        <rFont val="Arial"/>
        <family val="2"/>
        <scheme val="minor"/>
      </rPr>
      <t>9)</t>
    </r>
    <r>
      <rPr>
        <sz val="11"/>
        <color theme="1"/>
        <rFont val="Arial"/>
        <family val="2"/>
        <scheme val="minor"/>
      </rPr>
      <t xml:space="preserve"> The prerequisite is worded in reverse for better comprehensibility (i.e. the prerequisite mentioned may cause the access to nevertheless not happen); therefore the percentage value for the calculation of the overall probability must be calculated accordingly; for statistical reasons the causes leading to the reduction of the probability of occurence of prerequisite no. 5 must not be taken into account here any more; the effect of international comity should thus not be considered in the context of prerequisite no. 5, but rather as part of prerequisite no. 6.</t>
    </r>
  </si>
  <si>
    <r>
      <rPr>
        <vertAlign val="superscript"/>
        <sz val="11"/>
        <color theme="1"/>
        <rFont val="Arial"/>
        <family val="2"/>
        <scheme val="minor"/>
      </rPr>
      <t>10)</t>
    </r>
    <r>
      <rPr>
        <sz val="11"/>
        <color theme="1"/>
        <rFont val="Arial"/>
        <family val="2"/>
        <scheme val="minor"/>
      </rPr>
      <t xml:space="preserve"> This refers to laws that allow foreign intelligence services to within or outside their territory monitor or record content without them being subject to judicial oversight; an example is the monitoring of international Internet backbones (communications intelligence) and certain communications data on the platforms of Google, Facebook, Microsoft and Apple in the US as permitted under Section 702 of the Foreign Intelligence Surveillance Act (FISA).</t>
    </r>
  </si>
  <si>
    <t>Begründung</t>
  </si>
  <si>
    <r>
      <t xml:space="preserve">Wahrscheinlichkeit, dass es dem Unternehmen nicht gelingt, die verlangten Daten rechtzeitig in Sicherheit zu bringen bzw. dem Zugriff des Providers im Klartext zu entziehen </t>
    </r>
    <r>
      <rPr>
        <sz val="8"/>
        <color theme="0" tint="-0.499984740745262"/>
        <rFont val="Arial"/>
        <family val="2"/>
        <scheme val="minor"/>
      </rPr>
      <t>(Voraussetzung Nr. 7)</t>
    </r>
  </si>
  <si>
    <r>
      <t xml:space="preserve">... und dabei nach den von der Behörde gewünschten Daten suchen, sie finden und sie für sich kopieren kann </t>
    </r>
    <r>
      <rPr>
        <sz val="8"/>
        <color theme="0" tint="-0.499984740745262"/>
        <rFont val="Arial"/>
        <family val="2"/>
        <scheme val="minor"/>
      </rPr>
      <t>(Voraussetzung Nr. 3)</t>
    </r>
  </si>
  <si>
    <r>
      <rPr>
        <vertAlign val="superscript"/>
        <sz val="11"/>
        <color theme="1"/>
        <rFont val="Arial"/>
        <family val="2"/>
        <scheme val="minor"/>
      </rPr>
      <t>11)</t>
    </r>
    <r>
      <rPr>
        <sz val="11"/>
        <color theme="1"/>
        <rFont val="Arial"/>
        <family val="2"/>
        <scheme val="minor"/>
      </rPr>
      <t xml:space="preserve"> Dieser Wert muss grundsätzlich tiefer sein als der Wert im Rahmen von Voraussetzung Nr. 2 und 3 oben, da ein solcher Zugriff einen ständigen, systematischen Zugriff auf alle entsprechenden Inhalte erfordert; es wird dabei zudem in der Regel nicht verlangt, etwaige Verschlüsselungen zu brechen.</t>
    </r>
  </si>
  <si>
    <r>
      <rPr>
        <vertAlign val="superscript"/>
        <sz val="11"/>
        <color theme="1"/>
        <rFont val="Arial"/>
        <family val="2"/>
        <scheme val="minor"/>
      </rPr>
      <t>11)</t>
    </r>
    <r>
      <rPr>
        <sz val="11"/>
        <color theme="1"/>
        <rFont val="Arial"/>
        <family val="2"/>
        <scheme val="minor"/>
      </rPr>
      <t xml:space="preserve"> This value is typically lower than the probability achieved for prerequisite no. 2 and 3, because in the present case, the access needs to be systematic and constant with regard to all content at issue; it is usually not necessary to break encryption codes.</t>
    </r>
  </si>
  <si>
    <t>Rationale</t>
  </si>
  <si>
    <t>Wahrscheinlichkeit pro Fall* **</t>
  </si>
  <si>
    <t>Probability
   per case* **</t>
  </si>
  <si>
    <r>
      <t xml:space="preserve">Probability that the authority is aware of the provider and its subcontractors </t>
    </r>
    <r>
      <rPr>
        <sz val="8"/>
        <color theme="0" tint="-0.499984740745262"/>
        <rFont val="Arial"/>
        <family val="2"/>
        <scheme val="minor"/>
      </rPr>
      <t>(prerequisite no. 1)</t>
    </r>
  </si>
  <si>
    <r>
      <t xml:space="preserve">... and is able to search for, find and copy the data requested by the authority </t>
    </r>
    <r>
      <rPr>
        <sz val="8"/>
        <color theme="0" tint="-0.499984740745262"/>
        <rFont val="Arial"/>
        <family val="2"/>
        <scheme val="minor"/>
      </rPr>
      <t>(prerequisite no. 3)</t>
    </r>
  </si>
  <si>
    <r>
      <t xml:space="preserve">Probability that an employee of the provider or its subcontractors will gain access to the data in plain text in a support-case  ... </t>
    </r>
    <r>
      <rPr>
        <sz val="8"/>
        <color theme="0" tint="-0.499984740745262"/>
        <rFont val="Arial"/>
        <family val="2"/>
        <scheme val="minor"/>
      </rPr>
      <t>(prerequisite no. 2)</t>
    </r>
  </si>
  <si>
    <r>
      <t xml:space="preserve">Wahrscheinlichkeit, dass ein Mitarbeiter des Providers oder seiner Subunternehmer während eines Support-Falls Einsicht in Daten im Klartext erhält ... </t>
    </r>
    <r>
      <rPr>
        <sz val="8"/>
        <color theme="0" tint="-0.499984740745262"/>
        <rFont val="Arial"/>
        <family val="2"/>
        <scheme val="minor"/>
      </rPr>
      <t>(Voraussetzung Nr. 2)</t>
    </r>
  </si>
  <si>
    <r>
      <t xml:space="preserve">Probability that the provider, the subcontractor or its parent company, respectively, is located within the jurisdiction of the authority </t>
    </r>
    <r>
      <rPr>
        <sz val="8"/>
        <color theme="0" tint="-0.499984740745262"/>
        <rFont val="Arial"/>
        <family val="2"/>
        <scheme val="minor"/>
      </rPr>
      <t>(prerequisite no. 4)</t>
    </r>
  </si>
  <si>
    <r>
      <t xml:space="preserve">Wahrscheinlichkeit, dass der Provider, der Subunternehmer bzw. das Mutterhaus sich im Zuständigkeitsbereich der Behörde befindet </t>
    </r>
    <r>
      <rPr>
        <sz val="8"/>
        <color theme="0" tint="-0.499984740745262"/>
        <rFont val="Arial"/>
        <family val="2"/>
        <scheme val="minor"/>
      </rPr>
      <t>(Voraussetzung Nr. 4)</t>
    </r>
  </si>
  <si>
    <r>
      <t>Wahrscheinlichkeit, dass wenn der ausländischen Behörde Daten herausgegeben würden, dies zur Strafbarkeit von Mitarbeitern des Providers oder eines seiner Subunternehmer führen würde, deren Verfolgung auch möglich und realistisch wäre und dies dazu führt, dass die Daten nicht herausgegeben werden oder nicht herausgegeben werden müssen</t>
    </r>
    <r>
      <rPr>
        <vertAlign val="superscript"/>
        <sz val="11"/>
        <color theme="1"/>
        <rFont val="Arial"/>
        <family val="2"/>
        <scheme val="minor"/>
      </rPr>
      <t xml:space="preserve">8)9) </t>
    </r>
    <r>
      <rPr>
        <sz val="8"/>
        <color theme="0" tint="-0.499984740745262"/>
        <rFont val="Arial"/>
        <family val="2"/>
        <scheme val="minor"/>
      </rPr>
      <t>(Voraussetzung Nr. 6)</t>
    </r>
  </si>
  <si>
    <r>
      <t xml:space="preserve">Probability that the company does not succeed in removing the relevant data in time or otherwise withdrawing it from the provider's access </t>
    </r>
    <r>
      <rPr>
        <sz val="8"/>
        <color theme="0" tint="-0.499984740745262"/>
        <rFont val="Arial"/>
        <family val="2"/>
        <scheme val="minor"/>
      </rPr>
      <t>(prerequisite no. 7)</t>
    </r>
  </si>
  <si>
    <r>
      <rPr>
        <vertAlign val="superscript"/>
        <sz val="11"/>
        <color theme="1"/>
        <rFont val="Arial"/>
        <family val="2"/>
        <scheme val="minor"/>
      </rPr>
      <t>3)</t>
    </r>
    <r>
      <rPr>
        <sz val="11"/>
        <color theme="1"/>
        <rFont val="Arial"/>
        <family val="2"/>
        <scheme val="minor"/>
      </rPr>
      <t xml:space="preserve"> Durch die Geltendmachung von Widerspruchsrechten, die nach dem ausländischen Recht auch für die Behörde verbindlich sind (z.B. ein Legal Privilege, Zeugnisverweigerungsrechte), oder durch Aufzeigen, dass der Herausgabeanspruch der Behörde aus anderen Gründen nicht berechtigt ist (z.B. weil die Forderung zuwenig begründet oder zu ungenau ist); hier sind bisherige Erfahrungswerte besonders wichtig; allerdings sollten hier nicht Aspekte der International Comity berücksichtigt werden (wie z.B. im Schweizer Recht Art. 271 StGB), da dies zu einer Doppelzählung führt, wenn der Ort der Speicherung der Daten diesbezüglich auch bei Voraussetzung Nr. 6 in Schritt 3 berücksichtigt wird.</t>
    </r>
  </si>
  <si>
    <r>
      <rPr>
        <vertAlign val="superscript"/>
        <sz val="11"/>
        <color theme="1"/>
        <rFont val="Arial"/>
        <family val="2"/>
        <scheme val="minor"/>
      </rPr>
      <t>3)</t>
    </r>
    <r>
      <rPr>
        <sz val="11"/>
        <color theme="1"/>
        <rFont val="Arial"/>
        <family val="2"/>
        <scheme val="minor"/>
      </rPr>
      <t xml:space="preserve"> By asserting objection rights available under foreign law (e.g., legal privilege, rights to refuse testimony), or by showing that the authority's request to obtain the data is not justified for other reasons (e.g., because the claim is insufficiently substantiated or too imprecise); past experience is particularly important for doing this assessment; aspects of international comity (e.g., Art. 271 Swiss Criminal Code) should not be considered here, as this would result in double counting if the location of data storage is already taken into account with prerequisite no. 6 of Step 3. </t>
    </r>
  </si>
  <si>
    <t>Wir werden bekanntgeben, mit welchem Provider wir arbeiten. Dies ist von aussen her auch relativ einfach zu erkennen und im Markt bekannt.</t>
  </si>
  <si>
    <t>Der Provider behält sich vor, die Dienstleistung auch aus den USA zu erbringen. Damit ist mindestens einer seiner Subunternehmer im Zuständigkeitsbereich der US-Behörden.</t>
  </si>
  <si>
    <t>In most cases, we will not be able to successfully raise objections against the request under US law. In rare cases, however, we will be able to satisfy the authorities with redacted data.</t>
  </si>
  <si>
    <t xml:space="preserve">Access alone is not sufficient; the provider would also have to be able to search for the data requested by the authority and retrieve it from the system; here, too, the provider will have many options as the creator of the software, but it is by no means certain that it would succeed in gaining access and be able to search for the data specifically requested by an authority. </t>
  </si>
  <si>
    <t>The Provider reserves the right to provide the service also from the USA. This means that at least one of its subcontractors is under the jurisdiction of the US authorities.</t>
  </si>
  <si>
    <t>In the last ten years, we have had just two cases in which foreign authorities have requested data from us, and in only one case it would have affected the data at issue. Even at a conservative estimate, we do not expect more than one case every two years from the country concerning the data..</t>
  </si>
  <si>
    <t>Wir hatten in den letzten zehn Jahren nur gerade zwei Fälle, in welchen ausländische Behörden von uns Daten verlangt haben, und sie betrafen nur in einem Fall die hier relevanten Daten. Selbst bei konservativer Betrachtung gehen wir von diesem Land nicht mehr als einem Fall alle zwei Jahre aus.</t>
  </si>
  <si>
    <t>Countries for which a risk assessment is made:</t>
  </si>
  <si>
    <t>Step 2</t>
  </si>
  <si>
    <t>Cases/year (overall)</t>
  </si>
  <si>
    <t>Overall</t>
  </si>
  <si>
    <t>Step 3</t>
  </si>
  <si>
    <t>Step 4</t>
  </si>
  <si>
    <t>Step 5</t>
  </si>
  <si>
    <t>Probability of successfull lawful access (otherwise)</t>
  </si>
  <si>
    <t>n/a</t>
  </si>
  <si>
    <t>Relevante ausländische Rechtsordnung:</t>
  </si>
  <si>
    <t>Relevant foreign jurisdiction:</t>
  </si>
  <si>
    <t>US</t>
  </si>
  <si>
    <t>Single Country Form</t>
  </si>
  <si>
    <r>
      <t>Cloud solution with which the data is to be processed:</t>
    </r>
    <r>
      <rPr>
        <sz val="11"/>
        <color theme="1"/>
        <rFont val="Arial"/>
        <family val="2"/>
        <scheme val="minor"/>
      </rPr>
      <t xml:space="preserve"> </t>
    </r>
  </si>
  <si>
    <t>Version 4.01 (August 10th, 2020) - Swiss Edition</t>
  </si>
  <si>
    <t>Version 4.01 (10. August 2020) - Ausgabe für die Schweiz</t>
  </si>
  <si>
    <r>
      <t>Steps 2-5: Risk assessment in view of the countermeasures taken</t>
    </r>
    <r>
      <rPr>
        <b/>
        <vertAlign val="superscript"/>
        <sz val="12"/>
        <color theme="1"/>
        <rFont val="Arial"/>
        <family val="2"/>
        <scheme val="minor"/>
      </rPr>
      <t>1)</t>
    </r>
  </si>
  <si>
    <r>
      <rPr>
        <vertAlign val="superscript"/>
        <sz val="11"/>
        <color theme="1"/>
        <rFont val="Arial"/>
        <family val="2"/>
        <scheme val="minor"/>
      </rPr>
      <t>1)</t>
    </r>
    <r>
      <rPr>
        <sz val="11"/>
        <color theme="1"/>
        <rFont val="Arial"/>
        <family val="2"/>
        <scheme val="minor"/>
      </rPr>
      <t xml:space="preserve"> Countermeasures considered on the part of the company or provider are</t>
    </r>
  </si>
  <si>
    <t>Overall probability of a successful lawful access via the cloud provider in the observation period:</t>
  </si>
  <si>
    <t>Cases/period (relevant)</t>
  </si>
  <si>
    <t>Multi Country Form</t>
  </si>
  <si>
    <t>Multi Country Form (Country 1)</t>
  </si>
  <si>
    <t>(from summary page)</t>
  </si>
  <si>
    <t>[Text]</t>
  </si>
  <si>
    <t>Art. 18 para. 1 Cybercrime Convention (CCC) or similar provisions, as implemented, e.g., in the US CLOUD Act</t>
  </si>
  <si>
    <r>
      <rPr>
        <b/>
        <sz val="11"/>
        <color theme="1"/>
        <rFont val="Arial"/>
        <family val="2"/>
        <scheme val="minor"/>
      </rPr>
      <t>Legal Basis considered for the following assessment:</t>
    </r>
    <r>
      <rPr>
        <sz val="11"/>
        <color theme="1"/>
        <rFont val="Arial"/>
        <family val="2"/>
        <scheme val="minor"/>
      </rPr>
      <t xml:space="preserve"> </t>
    </r>
  </si>
  <si>
    <t>Section 702 US Foreign Intelligence Surveillance Act (FISA)</t>
  </si>
  <si>
    <t>Probability that the the data at issue is transmitted to the provider or its subcontractors in a manner that permits the telecommunications providers in the country to view it in plain text as part of an upstream monitoring of Internet blackbones</t>
  </si>
  <si>
    <r>
      <t>Probability that the provider or a subcontractor in the country above may be legally required to perform such as search (also) with the company's data</t>
    </r>
    <r>
      <rPr>
        <vertAlign val="superscript"/>
        <sz val="11"/>
        <color theme="1"/>
        <rFont val="Arial"/>
        <family val="2"/>
        <scheme val="minor"/>
      </rPr>
      <t>12)</t>
    </r>
  </si>
  <si>
    <r>
      <rPr>
        <vertAlign val="superscript"/>
        <sz val="11"/>
        <color theme="1"/>
        <rFont val="Arial"/>
        <family val="2"/>
        <scheme val="minor"/>
      </rPr>
      <t>13)</t>
    </r>
    <r>
      <rPr>
        <sz val="11"/>
        <color theme="1"/>
        <rFont val="Arial"/>
        <family val="2"/>
        <scheme val="minor"/>
      </rPr>
      <t xml:space="preserve"> For instance, in the case of Section 702 FISA, this would be Internet content communicated electronically among third parties via publicly available online services (such as consumer e-mail-services or social media platforms).</t>
    </r>
  </si>
  <si>
    <r>
      <rPr>
        <vertAlign val="superscript"/>
        <sz val="11"/>
        <color theme="1"/>
        <rFont val="Arial"/>
        <family val="2"/>
        <scheme val="minor"/>
      </rPr>
      <t>14)</t>
    </r>
    <r>
      <rPr>
        <sz val="11"/>
        <color theme="1"/>
        <rFont val="Arial"/>
        <family val="2"/>
        <scheme val="minor"/>
      </rPr>
      <t xml:space="preserve"> Countermeasures considered on the part of the company or provider are</t>
    </r>
  </si>
  <si>
    <r>
      <t>Residual risk of successful lawful access by a foreign intelligence service without any guarantee of legal recourse (in view of the countermeasures)</t>
    </r>
    <r>
      <rPr>
        <vertAlign val="superscript"/>
        <sz val="11"/>
        <color theme="1"/>
        <rFont val="Arial"/>
        <family val="2"/>
        <scheme val="minor"/>
      </rPr>
      <t>14)</t>
    </r>
    <r>
      <rPr>
        <sz val="11"/>
        <color theme="1"/>
        <rFont val="Arial"/>
        <family val="2"/>
        <scheme val="minor"/>
      </rPr>
      <t>:</t>
    </r>
  </si>
  <si>
    <r>
      <t>Probability that despite the technically limited access and the technical and organizational countermeasures in place</t>
    </r>
    <r>
      <rPr>
        <vertAlign val="superscript"/>
        <sz val="11"/>
        <color theme="1"/>
        <rFont val="Arial"/>
        <family val="2"/>
        <scheme val="minor"/>
      </rPr>
      <t>14)</t>
    </r>
    <r>
      <rPr>
        <sz val="11"/>
        <color theme="1"/>
        <rFont val="Arial"/>
        <family val="2"/>
        <scheme val="minor"/>
      </rPr>
      <t>, the authority is permitted to order the provider, its subcontractor or the parent company, respectively, to obtain access to the data and produce it to the authority in plain text</t>
    </r>
    <r>
      <rPr>
        <vertAlign val="superscript"/>
        <sz val="11"/>
        <color theme="1"/>
        <rFont val="Arial"/>
        <family val="2"/>
        <scheme val="minor"/>
      </rPr>
      <t>7)</t>
    </r>
    <r>
      <rPr>
        <sz val="11"/>
        <color theme="1"/>
        <rFont val="Arial"/>
        <family val="2"/>
        <scheme val="minor"/>
      </rPr>
      <t xml:space="preserve"> </t>
    </r>
    <r>
      <rPr>
        <vertAlign val="superscript"/>
        <sz val="11"/>
        <color theme="1"/>
        <rFont val="Arial"/>
        <family val="2"/>
        <scheme val="minor"/>
      </rPr>
      <t xml:space="preserve"> </t>
    </r>
    <r>
      <rPr>
        <sz val="8"/>
        <color theme="0" tint="-0.499984740745262"/>
        <rFont val="Arial"/>
        <family val="2"/>
        <scheme val="minor"/>
      </rPr>
      <t>(prerequisite no. 5)</t>
    </r>
  </si>
  <si>
    <r>
      <t>Residual risk of successful lawful access by a foreign authority through the provider (given the countermeasures</t>
    </r>
    <r>
      <rPr>
        <vertAlign val="superscript"/>
        <sz val="11"/>
        <color theme="1"/>
        <rFont val="Arial"/>
        <family val="2"/>
        <scheme val="minor"/>
      </rPr>
      <t>14)</t>
    </r>
    <r>
      <rPr>
        <sz val="11"/>
        <color theme="1"/>
        <rFont val="Arial"/>
        <family val="2"/>
        <scheme val="minor"/>
      </rPr>
      <t>):</t>
    </r>
  </si>
  <si>
    <r>
      <t>Probability of additional successful lawful access by a foreign intelligence service where there is no guarantee of legal recourse (despite countermeasures</t>
    </r>
    <r>
      <rPr>
        <vertAlign val="superscript"/>
        <sz val="11"/>
        <color theme="1"/>
        <rFont val="Arial"/>
        <family val="2"/>
        <scheme val="minor"/>
      </rPr>
      <t>14)</t>
    </r>
    <r>
      <rPr>
        <sz val="11"/>
        <color theme="1"/>
        <rFont val="Arial"/>
        <family val="2"/>
        <scheme val="minor"/>
      </rPr>
      <t>)</t>
    </r>
  </si>
  <si>
    <r>
      <t>Probability of sucessful lawful access by the foreign authorities concerned in these cases despite in the countermeasures</t>
    </r>
    <r>
      <rPr>
        <vertAlign val="superscript"/>
        <sz val="11"/>
        <color theme="1"/>
        <rFont val="Arial"/>
        <family val="2"/>
        <scheme val="minor"/>
      </rPr>
      <t>14)</t>
    </r>
  </si>
  <si>
    <t>Für die vorliegende Beurteilung herangezogene Rechtsgrundlage:</t>
  </si>
  <si>
    <t>Wahrscheinlichkeit, dass die hier relevanten Daten während der Übermittlung an den Provider oder an die Subunternehmer von Telekommunikationsprovidern im betreffenden Land im Rahmen einer Upstream-Überwachung der Internet-Backbones im Klartext eingesehen werden können</t>
  </si>
  <si>
    <r>
      <t>Probability that the provider or a subcontractor in the country is able to on an ongoing basis search the data in plain text for selectors (i.e. search terms such certain recipients or senders of electronic communications) without the customer's permission as part of a downstream monitoring of online communications</t>
    </r>
    <r>
      <rPr>
        <vertAlign val="superscript"/>
        <sz val="11"/>
        <color theme="1"/>
        <rFont val="Arial"/>
        <family val="2"/>
        <scheme val="minor"/>
      </rPr>
      <t>11)</t>
    </r>
  </si>
  <si>
    <r>
      <t>Wahrscheinlichkeit, dass der Provider oder ein Subunternehmer im betreffenden Land die Daten im Klartext ohne Genehmigung des Kunden laufend nach Selektoren (d.h. Suchbegriffe wie bestimmte Empfänger oder Sender von elektronischer Kommunikation) im Rahmen einer Downstream-Überwachung von Online-Kommunikation durchsuchen kann</t>
    </r>
    <r>
      <rPr>
        <vertAlign val="superscript"/>
        <sz val="11"/>
        <color theme="1"/>
        <rFont val="Arial"/>
        <family val="2"/>
        <scheme val="minor"/>
      </rPr>
      <t>11)</t>
    </r>
  </si>
  <si>
    <r>
      <t>Wahrscheinlichkeit, dass der Provider oder ein Subunternehmer im betreffenden Land verpflichtet werden kann, eine solche Suche (auch) in den Daten des Unternehmens durchzuführen</t>
    </r>
    <r>
      <rPr>
        <vertAlign val="superscript"/>
        <sz val="11"/>
        <color theme="1"/>
        <rFont val="Arial"/>
        <family val="2"/>
        <scheme val="minor"/>
      </rPr>
      <t>12)</t>
    </r>
  </si>
  <si>
    <r>
      <rPr>
        <vertAlign val="superscript"/>
        <sz val="11"/>
        <color theme="1"/>
        <rFont val="Arial"/>
        <family val="2"/>
        <scheme val="minor"/>
      </rPr>
      <t>12)</t>
    </r>
    <r>
      <rPr>
        <sz val="11"/>
        <color theme="1"/>
        <rFont val="Arial"/>
        <family val="2"/>
        <scheme val="minor"/>
      </rPr>
      <t xml:space="preserve"> Under US law, for example, this is true for all US-based providers that qualify as a Electronic Communications Service Provider; the term is understood very broadly under Section 702 FISA; in addition to traditional telecommunications service providers and providers that store or process data for others, it includes any and all companies that provide their users with the possibility of sending or receiving electronic communications, including those providing their employees with e-mail services (even if only for business purposes).</t>
    </r>
  </si>
  <si>
    <r>
      <rPr>
        <vertAlign val="superscript"/>
        <sz val="11"/>
        <color theme="1"/>
        <rFont val="Arial"/>
        <family val="2"/>
        <scheme val="minor"/>
      </rPr>
      <t>12)</t>
    </r>
    <r>
      <rPr>
        <sz val="11"/>
        <color theme="1"/>
        <rFont val="Arial"/>
        <family val="2"/>
        <scheme val="minor"/>
      </rPr>
      <t xml:space="preserve"> Im US-Recht ist dies bei allen US-basierten Providern der Fall, die als Electronic Communications Service Provider gelten; der Begriff wird unter Section 702 FISA sehr breit verstanden. Er umfasst neben klassischen Fernmeldedienstanbietern und Anbietern, die Daten für andere speichern oder verarbeiten, auch alle Unternehmen, welche ihren Benutzern die Möglichkeit verschaffen, elektronische Kommunikation zu senden oder zu empfangen; davon sind auch alle Unternehmen erfasst, welche ihren Mitarbeitern E-Mail-Dienste (wenn auch nur für geschäftliche Zwecke) zur Verfügung stellen.</t>
    </r>
  </si>
  <si>
    <r>
      <rPr>
        <vertAlign val="superscript"/>
        <sz val="11"/>
        <color theme="1"/>
        <rFont val="Arial"/>
        <family val="2"/>
        <scheme val="minor"/>
      </rPr>
      <t>14)</t>
    </r>
    <r>
      <rPr>
        <sz val="11"/>
        <color theme="1"/>
        <rFont val="Arial"/>
        <family val="2"/>
        <scheme val="minor"/>
      </rPr>
      <t xml:space="preserve"> Berücksichtigte Gegenmassnahmen seitens des Unternehmens bzw. des Providers sind:</t>
    </r>
  </si>
  <si>
    <r>
      <rPr>
        <vertAlign val="superscript"/>
        <sz val="11"/>
        <color theme="1"/>
        <rFont val="Arial"/>
        <family val="2"/>
        <scheme val="minor"/>
      </rPr>
      <t>13)</t>
    </r>
    <r>
      <rPr>
        <sz val="11"/>
        <color theme="1"/>
        <rFont val="Arial"/>
        <family val="2"/>
        <scheme val="minor"/>
      </rPr>
      <t xml:space="preserve"> Im Falle der Section 702 FISA sind das z.B. elektronisch über öffentlich zugängliche Dienste (wie E-Mail-Services für Privatpersonen und Social-Media-Plattformen) unter Dritten kommunizierte Internet-Inhalte.</t>
    </r>
  </si>
  <si>
    <r>
      <t>Restrisiko eines erfolgreichen Lawful Access durch einen ausländischen Nachrichtendienst ohne Rechtsweggarantie (angesichts der Gegenmassnahmen</t>
    </r>
    <r>
      <rPr>
        <vertAlign val="superscript"/>
        <sz val="11"/>
        <color theme="1"/>
        <rFont val="Arial"/>
        <family val="2"/>
        <scheme val="minor"/>
      </rPr>
      <t>14)</t>
    </r>
    <r>
      <rPr>
        <sz val="11"/>
        <color theme="1"/>
        <rFont val="Arial"/>
        <family val="2"/>
        <scheme val="minor"/>
      </rPr>
      <t>):</t>
    </r>
  </si>
  <si>
    <r>
      <t>Restrisiko eines erfolgreichen Lawful Access durch eine ausländische Behörde über den Provider (angesichts der Gegenmassnahmen</t>
    </r>
    <r>
      <rPr>
        <vertAlign val="superscript"/>
        <sz val="11"/>
        <color theme="1"/>
        <rFont val="Arial"/>
        <family val="2"/>
        <scheme val="minor"/>
      </rPr>
      <t>14)</t>
    </r>
    <r>
      <rPr>
        <sz val="11"/>
        <color theme="1"/>
        <rFont val="Arial"/>
        <family val="2"/>
        <scheme val="minor"/>
      </rPr>
      <t>):</t>
    </r>
  </si>
  <si>
    <r>
      <t>Wahrscheinlichkeit, dass es in diesen Fällen trotz der Gegenmassnahmen</t>
    </r>
    <r>
      <rPr>
        <vertAlign val="superscript"/>
        <sz val="11"/>
        <color theme="1"/>
        <rFont val="Arial"/>
        <family val="2"/>
        <scheme val="minor"/>
      </rPr>
      <t>14)</t>
    </r>
    <r>
      <rPr>
        <sz val="11"/>
        <color theme="1"/>
        <rFont val="Arial"/>
        <family val="2"/>
        <scheme val="minor"/>
      </rPr>
      <t xml:space="preserve"> zu einem erfolgreichen Lawful Access durch die betreffenden ausländischen Behörden kommt</t>
    </r>
  </si>
  <si>
    <r>
      <t>Wahrscheinlichkeit, dass es zusätzlich zu einem erfolgreichen Lawful Access durch einen ausländischen Nachrichtendienst ohne Rechtsweggarantie kommt (trotz der Gegenmassnahmen</t>
    </r>
    <r>
      <rPr>
        <vertAlign val="superscript"/>
        <sz val="11"/>
        <color theme="1"/>
        <rFont val="Arial"/>
        <family val="2"/>
        <scheme val="minor"/>
      </rPr>
      <t>14)</t>
    </r>
    <r>
      <rPr>
        <sz val="11"/>
        <color theme="1"/>
        <rFont val="Arial"/>
        <family val="2"/>
        <scheme val="minor"/>
      </rPr>
      <t>)</t>
    </r>
  </si>
  <si>
    <r>
      <t>Wahrscheinlichkeit, dass die Behörde trotz bestehender, beschränkter Zugriffsmöglichkeiten und trotz der getroffenen technischen und organisatorischen Gegenmassnahmen</t>
    </r>
    <r>
      <rPr>
        <vertAlign val="superscript"/>
        <sz val="11"/>
        <color theme="1"/>
        <rFont val="Arial"/>
        <family val="2"/>
        <scheme val="minor"/>
      </rPr>
      <t>14)</t>
    </r>
    <r>
      <rPr>
        <sz val="11"/>
        <color theme="1"/>
        <rFont val="Arial"/>
        <family val="2"/>
        <scheme val="minor"/>
      </rPr>
      <t xml:space="preserve"> dem Provider, seinem Subunternehmer bzw. dem Mutterhaus befehlen darf, sich Zugang zu den Daten zu verschaffen und ihr diese im Klartext herauszugeben</t>
    </r>
    <r>
      <rPr>
        <vertAlign val="superscript"/>
        <sz val="11"/>
        <color theme="1"/>
        <rFont val="Arial"/>
        <family val="2"/>
        <scheme val="minor"/>
      </rPr>
      <t xml:space="preserve">7) </t>
    </r>
    <r>
      <rPr>
        <sz val="8"/>
        <color theme="0" tint="-0.499984740745262"/>
        <rFont val="Arial"/>
        <family val="2"/>
        <scheme val="minor"/>
      </rPr>
      <t>(Voraussetzung Nr.5)</t>
    </r>
  </si>
  <si>
    <t>Art. 18 Abs. 1 Cybercrime Convention (CCC) und analoge Bestimmungen, wie z.B. im US CLOUD Act umgesetzt</t>
  </si>
  <si>
    <t>Bogen zur Beurteilung eines einzelnen Lands</t>
  </si>
  <si>
    <t>Art. 18 para. 1 Cybercrime Convention (CCC) and national legislation implementing it</t>
  </si>
  <si>
    <t>Cloud solution with which the data is to be processed:</t>
  </si>
  <si>
    <t>Step 2: Probability that a foreign authority has a legal claim in the data and wishes to enforce it against the provider</t>
  </si>
  <si>
    <t>Probability
   per case</t>
  </si>
  <si>
    <t>Number of cases per year in which an authority in the country is estimated to attempt to obtain relevant data through legal action during the period under consideration</t>
  </si>
  <si>
    <t>Probability that in the remaining cases the requested data will be provided in one way or another (e.g., with consent or through legal or administrative assistance)</t>
  </si>
  <si>
    <t>Probability that in the remaining cases it will be possible for the company to successfully cause the authority (by legal means or otherwise) to give up its request for the data in plain text</t>
  </si>
  <si>
    <t>Prerequisite for sucess</t>
  </si>
  <si>
    <r>
      <t>Probability that despite the technically limited access and the technical and organizational countermeasures in place</t>
    </r>
    <r>
      <rPr>
        <sz val="11"/>
        <color theme="1"/>
        <rFont val="Arial"/>
        <family val="2"/>
        <scheme val="minor"/>
      </rPr>
      <t>, the authority is permitted to order the provider, its subcontractor or the parent company, respectively, to obtain access to the data and produce it to the authority in plain text</t>
    </r>
    <r>
      <rPr>
        <sz val="11"/>
        <color theme="1"/>
        <rFont val="Arial"/>
        <family val="2"/>
        <scheme val="minor"/>
      </rPr>
      <t xml:space="preserve"> </t>
    </r>
    <r>
      <rPr>
        <vertAlign val="superscript"/>
        <sz val="11"/>
        <color theme="1"/>
        <rFont val="Arial"/>
        <family val="2"/>
        <scheme val="minor"/>
      </rPr>
      <t xml:space="preserve"> </t>
    </r>
    <r>
      <rPr>
        <sz val="8"/>
        <color theme="0" tint="-0.499984740745262"/>
        <rFont val="Arial"/>
        <family val="2"/>
        <scheme val="minor"/>
      </rPr>
      <t>(prerequisite no. 5)</t>
    </r>
  </si>
  <si>
    <r>
      <t>Residual risk of successful lawful access by a foreign authority through the provider (given the countermeasures</t>
    </r>
    <r>
      <rPr>
        <sz val="11"/>
        <color theme="1"/>
        <rFont val="Arial"/>
        <family val="2"/>
        <scheme val="minor"/>
      </rPr>
      <t>):</t>
    </r>
  </si>
  <si>
    <r>
      <t xml:space="preserve">Step 4: Probability of lawful access by a foreign intelligence service </t>
    </r>
    <r>
      <rPr>
        <b/>
        <i/>
        <sz val="12"/>
        <color theme="1"/>
        <rFont val="Arial"/>
        <family val="2"/>
        <scheme val="minor"/>
      </rPr>
      <t>without</t>
    </r>
    <r>
      <rPr>
        <b/>
        <sz val="12"/>
        <color theme="1"/>
        <rFont val="Arial"/>
        <family val="2"/>
        <scheme val="minor"/>
      </rPr>
      <t xml:space="preserve"> guarantee of legal recourse</t>
    </r>
  </si>
  <si>
    <t>Probability that the provider or a subcontractor in the country is able to on an ongoing basis search the data in plain text for selectors (i.e. search terms such certain recipients or senders of electronic communications) without the customer's permission as part of a downstream monitoring of online communications</t>
  </si>
  <si>
    <t>Probability that the provider or a subcontractor in the country above may be legally required to perform such as search (also) with the company's data</t>
  </si>
  <si>
    <r>
      <t>Residual risk of successful lawful access by a foreign intelligence service without any guarantee of legal recourse (in view of the countermeasures)</t>
    </r>
    <r>
      <rPr>
        <sz val="11"/>
        <color theme="1"/>
        <rFont val="Arial"/>
        <family val="2"/>
        <scheme val="minor"/>
      </rPr>
      <t>:</t>
    </r>
  </si>
  <si>
    <t>Probability of sucessful lawful access by the foreign authorities concerned in these cases despite in the countermeasures</t>
  </si>
  <si>
    <r>
      <t>Probability of additional successful lawful access by a foreign intelligence service where there is no guarantee of legal recourse (despite countermeasures</t>
    </r>
    <r>
      <rPr>
        <sz val="11"/>
        <color theme="1"/>
        <rFont val="Arial"/>
        <family val="2"/>
        <scheme val="minor"/>
      </rPr>
      <t>)</t>
    </r>
  </si>
  <si>
    <t>Description in words (based on Hillson*):</t>
  </si>
  <si>
    <t>* Scale: &lt;5% = "Very low", 5-10% = "Low", 11-25 = "Medium", 26-50% = "High" and &gt;50% = "Very high" (by David Hillson, 2005, see https://www.pmi.org/learning/library/describing-probability-limitations-natural-language-7556).</t>
  </si>
  <si>
    <t>Probability of successfull lawful access (through courts) per case</t>
  </si>
  <si>
    <t>Overall probability of successfull lawful access in the period</t>
  </si>
  <si>
    <t>US CLOUD Act, US Stored Communications Act (SCA)</t>
  </si>
  <si>
    <r>
      <t>Probability of additional successful lawful access by a foreign intelligence service where there is no guarantee of legal recourse (despite countermeasures</t>
    </r>
    <r>
      <rPr>
        <vertAlign val="superscript"/>
        <sz val="11"/>
        <color theme="1"/>
        <rFont val="Arial"/>
        <family val="2"/>
        <scheme val="minor"/>
      </rPr>
      <t>1)</t>
    </r>
    <r>
      <rPr>
        <sz val="11"/>
        <color theme="1"/>
        <rFont val="Arial"/>
        <family val="2"/>
        <scheme val="minor"/>
      </rPr>
      <t>)</t>
    </r>
  </si>
  <si>
    <r>
      <t>Probability of sucessful lawful access by the foreign authorities concerned in the period despite in the countermeasures</t>
    </r>
    <r>
      <rPr>
        <vertAlign val="superscript"/>
        <sz val="11"/>
        <color theme="1"/>
        <rFont val="Arial"/>
        <family val="2"/>
        <scheme val="minor"/>
      </rPr>
      <t>1)</t>
    </r>
  </si>
  <si>
    <t>Probability in the period</t>
  </si>
  <si>
    <t>Probability per case</t>
  </si>
  <si>
    <t>Probability in the period* **</t>
  </si>
  <si>
    <r>
      <rPr>
        <b/>
        <sz val="11"/>
        <color theme="1"/>
        <rFont val="Arial"/>
        <family val="2"/>
        <scheme val="minor"/>
      </rPr>
      <t>Probability per case</t>
    </r>
    <r>
      <rPr>
        <b/>
        <vertAlign val="superscript"/>
        <sz val="11"/>
        <color theme="1"/>
        <rFont val="Arial"/>
        <family val="2"/>
        <scheme val="minor"/>
      </rPr>
      <t xml:space="preserve">6)9) </t>
    </r>
    <r>
      <rPr>
        <b/>
        <sz val="11"/>
        <color theme="1"/>
        <rFont val="Arial"/>
        <family val="2"/>
        <scheme val="minor"/>
      </rPr>
      <t>* **</t>
    </r>
  </si>
  <si>
    <t>Wahrscheinlichkeit in der Periode* **</t>
  </si>
  <si>
    <r>
      <t>Wahrscheinlichkeit pro Fall</t>
    </r>
    <r>
      <rPr>
        <b/>
        <vertAlign val="superscript"/>
        <sz val="11"/>
        <color theme="1"/>
        <rFont val="Arial"/>
        <family val="2"/>
        <scheme val="minor"/>
      </rPr>
      <t xml:space="preserve">6)9) </t>
    </r>
    <r>
      <rPr>
        <b/>
        <sz val="11"/>
        <color theme="1"/>
        <rFont val="Arial"/>
        <family val="2"/>
        <scheme val="minor"/>
      </rPr>
      <t>* **</t>
    </r>
  </si>
  <si>
    <t>(Details: See country sheets)</t>
  </si>
  <si>
    <t>Mordor</t>
  </si>
  <si>
    <t>Utopia</t>
  </si>
  <si>
    <t>USA, Mordor, Utopia</t>
  </si>
  <si>
    <t>Sauron's Law</t>
  </si>
  <si>
    <t>(Licensing: See bottom)</t>
  </si>
  <si>
    <t>(Lizenz: Siehe unten)</t>
  </si>
  <si>
    <t>Country/Region 
in which the data is exposed</t>
  </si>
  <si>
    <r>
      <t>Wahrscheinlichkeit, dass die Daten Inhalte umfassen, die typischerweise Gegenstand von nachrichtendienstlichen Suchaufträgen aus dem betreffenden Land sind</t>
    </r>
    <r>
      <rPr>
        <vertAlign val="superscript"/>
        <sz val="11"/>
        <color theme="1"/>
        <rFont val="Arial"/>
        <family val="2"/>
        <scheme val="minor"/>
      </rPr>
      <t>13)</t>
    </r>
  </si>
  <si>
    <t>Date:</t>
  </si>
  <si>
    <t>Contributors:</t>
  </si>
  <si>
    <t>Legal advice:</t>
  </si>
  <si>
    <t>Responsible:</t>
  </si>
  <si>
    <t>[name]</t>
  </si>
  <si>
    <t>[names]</t>
  </si>
  <si>
    <t>[date]</t>
  </si>
  <si>
    <t>Datum:</t>
  </si>
  <si>
    <t>Mitwirkende:</t>
  </si>
  <si>
    <t>Verantwortlich:</t>
  </si>
  <si>
    <t>[Datum]</t>
  </si>
  <si>
    <t>[Namen]</t>
  </si>
  <si>
    <t>[Name]</t>
  </si>
  <si>
    <t>Customer Data</t>
  </si>
  <si>
    <t>Unternehmen:</t>
  </si>
  <si>
    <r>
      <t>Cloud-Anwendung, mit welcher die Daten bearbeitet werden sollen:</t>
    </r>
    <r>
      <rPr>
        <vertAlign val="superscript"/>
        <sz val="11"/>
        <color theme="1"/>
        <rFont val="Arial"/>
        <family val="2"/>
        <scheme val="minor"/>
      </rPr>
      <t>5)</t>
    </r>
    <r>
      <rPr>
        <sz val="11"/>
        <color theme="1"/>
        <rFont val="Arial"/>
        <family val="2"/>
        <scheme val="minor"/>
      </rPr>
      <t xml:space="preserve"> </t>
    </r>
  </si>
  <si>
    <t>ACME CloudOffice</t>
  </si>
  <si>
    <t>This spreadsheet and risk assessment 
method is made available under a free 
Creative Commons "Attribution 4.0 
International" (CC BY 4.0) license (https://creativecommons.org/licenses/by/4.0/). All rights reserved. The input fields may be changed freely.
Contact: david@rosenthal.ch, www.rosenthal.ch</t>
  </si>
  <si>
    <t>This spreadsheet and risk assessment method is made available under
a free Creative Commons "Attribution 4.0 International" (CC BY 4.0) 
license (https://creativecommons.org/licenses/by/4.0/). All rights reserved.
The input fields may be changed freely.
Contact: david@rosenthal.ch, www.rosenthal.ch</t>
  </si>
  <si>
    <t>Diese Tabellenkalkulation und Risikobeurteilungsmethode wird im 
Rahmen einer kostenlosen Creative Commons "Namensnennung 
4.0 International" (CC BY 4.0) Lizenz zur Verfügung gestellt (https://creativecommons.org/licenses/by/4.0/). Alle Rechte vorbehalten.
Die Eingabefelder dürfen beliebig verändert werden.
Kontakt: david@rosenthal.ch, www.rosenthal.ch</t>
  </si>
  <si>
    <t>Rechtsberater:</t>
  </si>
  <si>
    <t>In den meisten Fällen werden wir nicht in der Lage sein, uns nach US-Recht gegen die Herausgabe zu wehren. In seltenen Fällen wird es uns gelingen, die Behörde mit geschwärzten Daten zu befriedigen.</t>
  </si>
  <si>
    <t>In den hier relevanten Fällen der Verfolgung von schweren Straftaten wird typischerweise auch die Rechtshilfe offenstehen. Sie wird für die ausländische Behörde in der Regel einfacher sein als den Zugriff über den Provider zu versuchen.</t>
  </si>
  <si>
    <t>Die Durchsetzung eines Lawful Access über den Provider zwecks Zugriff auf Daten eines seiner Unternehmenskunden (wo er Auftragsbearbeiter ist) ist wesentlich schwieriger als im Falle von Daten von Privatpersonen (wo er Verantwortlicher ist). Sie dauert zudem lange. Daher glauben wir, dass die Behörden diese Mühe nur in besonders wichtigen Fällen auf sich nehmen werden, was die Anzahl der relevanten Fälle weiter senkt.</t>
  </si>
  <si>
    <t>Wir können zwar bestimmen, in welchen Supportfällen die Mitarbeiter des Providers Zugang zu unseren Daten im Klartext erhalten und werden dies nur wo wirklich nötig erlauben, aber es wird Fälle geben, wo dies im Rahmen eines konkreten Supportfalls nötig und vorkommen wird.</t>
  </si>
  <si>
    <t>Wenn der Provider Zugang im Supportfall erhält, erhält er Zugriff auf jene Daten, die für die Behandlung des Supportfalls nötig ist. Er kann dabei nicht einfach nach anderen Daten suchen. Behördenanfragen beziehen sich jedoch immer auf bestimmte Daten. Die Wahrscheinlichkeit, dass die Daten, die der Provider sieht (z.B. Inhalte der Mailbox eines Benutzers) gerade jenen entsprechen, die die Behörde vom Provider verlangt, ist sehr gering.</t>
  </si>
  <si>
    <t xml:space="preserve">Ein Zugang alleine nutzt nicht; der Provider müsste auch nach den von den Behörden verlangten Daten suchen und diese als solche aus dem System herauskopieren können; auch hier wird der Provider zwar als Ersteller der Software viele Möglichkeiten haben, aber ob es ihm gelingen wird, sich nicht nur Zugang zu verschaffen, sondern dieser auch noch die Suche nach den von einer Behörde konkret verlangten Daten erlaubt, ist keineswegs sicher. </t>
  </si>
  <si>
    <t>Die Mitarbeiter des Providers und seiner Subunternehmer haben in der Regel keinen Zugang zu den Daten im Klartext. Dies ist einerseits technisch durch den Einsatz der HSM so sichergestellt, und andererseits vertraglich untersagt, was wiederum mit entsprechenden Weisungen im Betrieb durchgesetzt wird. Der Subunternehmer in den USA erhält zudem nur im Falle von Supportfällen einzelfallweise Zugang. Schon damit kann nicht mehr gesagt werden, dass der Provider im normalen Geschäftsgang über die Daten des Unternehmens im Klartext verfügen kann und sie somit in rechtlichem Sinne kontrolliert. Der Provider könnte sich technisch zwar einen solchen Zugang verschaffen, aber das Recht zwingt ihn nicht zu diesem Zweck Hintertüren in seine Software einzubauen oder sein System zu hacken. Darum gehen wir davon aus, dass ein Herausgabebefehl geringe Chancen auf Erfolg hat.</t>
  </si>
  <si>
    <t>Selbst wenn ein Herausgabebefehl grundsätzlich erteilt werden dürfte, steht einer solchen immer noch Schweizer Recht entgegen, und zwar in zweierlei Hinsicht: Erstens befinden sich die Daten aus Schweizer Boden, da für die Speicherung die Rechenzentren des Providers in der Schweiz benutzt werden. Zweitens unterstehen sie dem Berufsgeheimnis, an welches jedenfalls die in der Schweiz ansässige Tochtergesellschaft des Provider gebunden ist, die das Rechenzentrum in der Schweiz betreibt. Dies führt dazu, dass ein Herausgabebefehl zur Strafbarkeit von Mitarbeitern des Dienstleisters führen würde. Das bedeutet zum Einen, dass das US-Gericht abwägen müsste, ob die US-Interessen trotzdem eine Herausgabe erfordern (nach unserer Erfahrungen ist dies bei den meisten Herausgabebegehren nicht der Fall). Zum Anderen dürfen wir davon ausgehen, dass mindestens die Schweizer Mitarbeiter, die einer Strafbarkeit ausgesetzt sind, sich an das Schweizer Recht halten und die herausgabe verhindern werden (Vertrauensgrundsatz). Beides zusammen führt zu einer hohen Wahrscheinlichkeit, dass die Herausgabe - falls grundsätzlich genehmigt - an diesen beiden Hürden scheitert.</t>
  </si>
  <si>
    <t>Es werden weder von uns noch vom Provider über das Internet Daten in unverschlüsselter Form übermittelt. Bei der Überwachung der Internet-Backbones ist die Chance, dass unsere Daten den US-Nachrichtendiensten im Klartext in die Hände fallen praktisch Null.</t>
  </si>
  <si>
    <t>Aufgrund der Verschlüsselung der Daten seitens des Providers, der Speicherung des privaten Schlüsseln im HSM und dem Umstand, dass die Software wohl über keine Hintertüren verfügt, die eine solche Suche ermöglichen würde, gehen wir davon aus, dass der Provider technisch mit Bezug auf die hier relevanten Daten nicht in der Lage sein würde, die Daten für eine Selektoren-Suche zu entschlüsseln und eine solche Suche durchzuführen wäre. Er müsste hierzu seine Software anpassen, was zwar über Zeit grundsätzlich möglich wäre, aber in solchen Konstellationen nicht verlangt wird und wohl auch technisch kaum unbemerkt möglich wäre. Dann aber könnte sofort reagiert werden, da diese Überwachung nicht kundenspezifisch und grundsätzlich zukunftsgerichtet ist.</t>
  </si>
  <si>
    <t>Der in den USA ansässige Subunternehmer des Providers wird zwar grundsätzlich als Electronic Communications Service Provider gelten. Ob er dies aber auch in Bezug auf seine Tätigkeit für das Unternehmen ist, ist fraglich, da seine Aufgabe weder die Bereitstellung von Speicherplatz, noch die Bearbeitung von Daten noch die Ermöglichung von Kommunikation umfasst, sondern lediglich das Lösen bestimmter technischer Probleme, z.B. in Supportfällen. Die Gesellschaft, welche diese Dienste anbietet, hat ihren Sitz in Europa und ist daher nicht im Zuständigkeitsbereich der US-Behörden.</t>
  </si>
  <si>
    <t>Bei den bearbeiteten Daten handelt es sich um Kundendaten und geschäftliche E-Mail-Kommunikation eines Unternehmens, welches in dessen Auftrag bearbeitet wird (Auftragsbearbeitung). Diese steht im Gegensatz zu privater Kommunikation via E-Mail und soziale Medien (wo der Provider Verantwortlicher ist) nicht im Fokus der nachrichtendienstlichen Informationsbeschaffung. Es ist daher nicht davon auszugehen, dass der Provider mit Bezug auf die Daten des Unternehmens im Betrachtungszeitraum eine Überwachungsanordnung hat oder erhalten wird..</t>
  </si>
  <si>
    <t>The data processed is customer data and business e-mail communications of a business with the provider being a mere processor. In contrast to private communications via e-mail and social media (where the provider is controller), this is not in the focus of US intelligence gathering. It is therefore not to be assumed that the provider has a surveillance order with regard to the company's data or will receive one within the observation period.</t>
  </si>
  <si>
    <t xml:space="preserve">The US-based subcontractor of the provider will in principle be considered an Electronic Communications Service Provider. However, it is questionable whether this is also the case with regard to its activities for the company, as its task is neither to provide storage space, nor to process data, nor to enable communication, but only to solve certain technical problems, e.g. in support cases. The provider entity offering these services is located in Europe and not under the jurisdiction of the US authorities. </t>
  </si>
  <si>
    <t xml:space="preserve">Due to the encryption of the data on the part of the provider, the storage of the private key in the HSM and the fact that it we assume that the software does not have any backdoors that would make such a search possible, we conclude that the provider is currently technically not able to decrypt the data for such a selector search and to perform such a search with regard to the data relevant here. To do so, it would have to adapt its software, which is possible in principle over time, but is not required by law and would likely not be possible unnoticed. This means that if this were to happen the company could react given that this type of surveillance is not directed specifically at the company and forwardlooking. </t>
  </si>
  <si>
    <t>Neither we nor the provider transmits data in unencrypted form over the Internet. When monitoring the Internet backbones, the chance of our data getting into the hands of US intelligence services in plain text is practically zero.</t>
  </si>
  <si>
    <t>In the cases of prosecution of serious crimes that are relevant here, mutual legal assistance will typically be available. It will generally be easier for the foreign authority to pursue traditional legal assistance than attempting to obtain the data via the provider.</t>
  </si>
  <si>
    <t xml:space="preserve">Enforcing lawful access via the provider to access data of one of its corporate customers (where it is a processor) is much more difficult than in the case of data of private individuals (where it is a controller). It also takes time. Therefore, we believe that the authorities will want to undergo such trouble only in particularly important cases, thus significantly reducing the number of relevant cases. </t>
  </si>
  <si>
    <t>We will publicly announce the provider we will be working with. The provider is also relatively easy to identify and is known in the market.</t>
  </si>
  <si>
    <t>We alone can determine in which support cases the provider's employees have access to our data in plain text. We will also only allow this to happen when really necessary. Yet, there will be support cases in which such plain text access will be necessary and occur.</t>
  </si>
  <si>
    <t>If the provider gets access in a support case, it gets access to the data necessary to resolve the support cases and not more. The provider cannot simply search for other data. However, requests from authorities always refer to specific data. The probability that the data that the provider gets access to (e.g., content of a user's mailbox) is exactly the same as the data that the authorities have requested from the provider is very low.</t>
  </si>
  <si>
    <t>Our data is encrypted and the access rights of the employees of the provider do not grant them access to the private keys, as they are stored in a secure hardware (HSM) from which the private keys can only be retrieved by corresponding system processes. It is technically conceivable that the provider installs a backdoor into its software that would enable it to access the private keys, since it controls the software used and since it originates from the provider. However, it is not entirely certain whether it would actually succeed in doing so, do so within the observation period and remain unnoticed. We do not currently assume that such backdoors exist.</t>
  </si>
  <si>
    <t>Unsere Daten werden zwar verschlüsselt und auf die privaten Schlüssel haben die Mitarbeiter des Providers mit ihren Zugangsrechten an sich keinen Zugriff, da sie in einer sicheren Hardware (HSM) aufbewahrt werden, von welchen die privaten Schlüssel nur durch entsprechende Systemprozesse abgerufen werden können. Es ist technisch aber grundsätzlich denkbar, dass der Provider eine Hintertür in seine Software einbaut, die ihm diesen Zugriff ermöglicht, da er die verwendete Software kontrolliert und sie von ihm stammt. Ob ihm dies tatsächlich gelingen würde, und zwar im Beobachtungszeitraum und unbemerkt, ist allerdings nicht sicher. Wir gehen davon aus, dass heute keine solche Hintertüren bestehen.</t>
  </si>
  <si>
    <t>The employees of the provider and its subcontractors usually do not have access to the data in plain text. On the one hand, this is technically ensured by the use of a HSM, and on the other hand, it is contractually prohibited, which in turn is enforced by corresponding instructions and policies within the provider's organisation. Furthermore, the subcontractor in the US is only granted access in case of support cases. This means that it cannot be reasonably assumed that the provider will have access to the company's data in plain text in the ordinary course of business and is thus considered having control over the data in plain text. The provider could technically again such access, but US law does not require him to implement backdoors in its software for doing so or hack into its own system for such purpose. We therefore assume that a production order has little chances of success.</t>
  </si>
  <si>
    <t>Even if a production order could be issued in principle, it is still contrary to Swiss law in two respects: Firstly, the data is located on Swiss soil, since the provider's data centers are in Switzerland. Secondly, the Swiss-based subsidiary of the provider operating the data center is subject to professional secrecy. This means that complying with any production order may result in criminal liability of certain of the provider's employees. On the one hand, this means that a US court would have to consider whether US interests really require the disclosure of the data at issue (in our experience, this is not the case for most production requests). On the other hand, we can assume that at least the Swiss-based employees who are subject to criminal liability will comply with Swiss law and prevent the production of the data (Swiss law principle of "trust"). Both factors together lead to a high probability that the production of the data - if approved in principle - will fail due to these two hurdles.</t>
  </si>
  <si>
    <t>We do not use a self-generated key for our data and therefore cannot simply eliminate the data in the hands of the provider if the provider wants to prevent deletion. It will do so already when an official request for certain data is received. At that point at the latest, it becomes unrealistic to expect us to withdraw the data from the cloud provider. It is possible, however, that we will be able to do so already once we learn of the request through some other means (e.g., because the authorities first contact us directly). However, withdrawing certain data involves a certain effort and it is possible that too much data is involved. The probability that we can withdraw the data from the provider in advance is therefore not too high.</t>
  </si>
  <si>
    <t>Wir verwenden keinen selbstgenerierten Schlüssel für unsere Daten und können die Daten in der Hand des Providers daher nicht einfach löschen, wenn dieser die Löschung verhindern will. Das wird er tun wollen, wenn eine behördliche Anfrage über bestimmte Daten vorliegt. Spätestens dann ist es unrealistisch, dass wir die Daten beim Cloud-Provider noch rechtzeitig in Sicherheit bringen. Es ist aber möglich, dass wir dies tun, sobald wir auf anderem Wege von der Anfrage erfahren (z.B. weil die Behörde uns zuerst direkt anfragt). Allerdings ist dies mit gewissen Mühen verbunden und möglicherweise geht es um zu viele Daten. Die Wahrscheinlichkeit, dass wir die Daten vorgängig dem Provider entziehen können, ist daher nicht allzu hoch.</t>
  </si>
  <si>
    <r>
      <t xml:space="preserve">Wahrscheinlichkeit, dass die Behörde um den vom Unternehmen beigezogenen Provider und dessen Subunternehmern weiss </t>
    </r>
    <r>
      <rPr>
        <sz val="8"/>
        <color theme="0" tint="-0.499984740745262"/>
        <rFont val="Arial"/>
        <family val="2"/>
        <scheme val="minor"/>
      </rPr>
      <t>(Voraussetzung Nr. 1)</t>
    </r>
  </si>
  <si>
    <r>
      <t>Wahrscheinlichkeit, dass Mitarbeiter des Providers, seiner Subunternehmer oder des Mutterhauses trotz der getroffenen technischen Gegenmassnahmen</t>
    </r>
    <r>
      <rPr>
        <vertAlign val="superscript"/>
        <sz val="11"/>
        <color theme="1"/>
        <rFont val="Arial"/>
        <family val="2"/>
        <scheme val="minor"/>
      </rPr>
      <t>14)</t>
    </r>
    <r>
      <rPr>
        <sz val="11"/>
        <color theme="1"/>
        <rFont val="Arial"/>
        <family val="2"/>
        <scheme val="minor"/>
      </rPr>
      <t xml:space="preserve"> rein technisch (auch) ausserhalb eines Support-Falls (z.B. mit Administratorenrechten) Zugriff auf Daten im Klartext nehmen oder sich einen solchen Zugang zu Daten verschaffen können, so z.B. durch unbemerkten Einbau einer Hintertür oder das "Hacken" des eigenen Systems (ungeachtet dessen, ob sie dies dürfen) … </t>
    </r>
    <r>
      <rPr>
        <sz val="8"/>
        <color theme="0" tint="-0.499984740745262"/>
        <rFont val="Arial"/>
        <family val="2"/>
        <scheme val="minor"/>
      </rPr>
      <t>(Voraussetzung Nr. 2)</t>
    </r>
  </si>
  <si>
    <r>
      <t xml:space="preserve">... und dabei in der Lage sind, nach den von der Behörde gewünschten Daten zu suchen, diese zu finden und für sich zu kopieren </t>
    </r>
    <r>
      <rPr>
        <sz val="8"/>
        <color theme="0" tint="-0.499984740745262"/>
        <rFont val="Arial"/>
        <family val="2"/>
        <scheme val="minor"/>
      </rPr>
      <t>(Voraussetzung Nr. 4)</t>
    </r>
  </si>
  <si>
    <t>We assume that the vast majority of cases do not concern serious crimes, but regulatory and civil disputes that under the US CLOUD Act or Stored Communications Act do not permit lawful access via our provider.</t>
  </si>
  <si>
    <t>Share of cases in which the request occurs in connection with a case that due to its nature in principle permits the authoritiy to obtain the data also from a provider</t>
  </si>
  <si>
    <t>Anteil der Fälle, in welchen die Herausgabe der Verfolgung von Fällen dient, die im betreffenden Staat einen Herausgabebfehl grundsätzlich auch gegenüber einem Provider erlauben</t>
  </si>
  <si>
    <t xml:space="preserve">Wir gehen davon aus, dass die grosse Mehrheit der Fälle nicht schwerwiegende Straftaten, sondern aufsichts- und zivilrechtliche Streitigkeiten betreffen, welche im Rahmen des US CLOUD Act und Stored Communications Act keine Herausgabebefehle an Provider erlauben. </t>
  </si>
  <si>
    <r>
      <t>Probability that in the remaining cases it will be possible for the company to successfully cause the authority (by legal means or otherwise) to give up its request for the data in plain text</t>
    </r>
    <r>
      <rPr>
        <vertAlign val="superscript"/>
        <sz val="11"/>
        <color theme="1"/>
        <rFont val="Arial"/>
        <family val="2"/>
        <scheme val="minor"/>
      </rPr>
      <t>3)</t>
    </r>
  </si>
  <si>
    <r>
      <t>Probability that in the remaining cases the requested data will be provided in one way or another (e.g., with consent or through legal or administrative assistance)</t>
    </r>
    <r>
      <rPr>
        <vertAlign val="superscript"/>
        <sz val="11"/>
        <color theme="1"/>
        <rFont val="Arial"/>
        <family val="2"/>
        <scheme val="minor"/>
      </rPr>
      <t>4)</t>
    </r>
  </si>
  <si>
    <r>
      <t>Wahrscheinlichkeit, dass es in den verbleibenden Fällen gelingt, die Behörde nach ihrem eigenen Recht oder sonst von ihrem Vorhaben, an die Daten im Klartext zu gelangen, abzubringen</t>
    </r>
    <r>
      <rPr>
        <vertAlign val="superscript"/>
        <sz val="11"/>
        <color theme="1"/>
        <rFont val="Arial"/>
        <family val="2"/>
        <scheme val="minor"/>
      </rPr>
      <t>3)</t>
    </r>
  </si>
  <si>
    <r>
      <t>Wahrscheinlichkeit, dass in den verbleibenden Fällen die Daten in der einen oder anderen Weise geliefert werden (z.B. mit Einwilligung oder über Rechts- oder Amtshilfe)</t>
    </r>
    <r>
      <rPr>
        <vertAlign val="superscript"/>
        <sz val="11"/>
        <color theme="1"/>
        <rFont val="Arial"/>
        <family val="2"/>
        <scheme val="minor"/>
      </rPr>
      <t>4)</t>
    </r>
  </si>
  <si>
    <t>Probability that in the remaining cases the authority will consider the data it is seeking to be so important that it will look for another way to obtain it</t>
  </si>
  <si>
    <t>Wahrscheinlichkeit, dass die Behörde in den verbleibenden Fällen die Daten trotzdem für so wichtig erachtet, dass sie einen anderen Weg suchen wird, um an sie heranzukommen</t>
  </si>
  <si>
    <r>
      <t>Probability that despite the technical countermeasures taken</t>
    </r>
    <r>
      <rPr>
        <vertAlign val="superscript"/>
        <sz val="11"/>
        <color theme="1"/>
        <rFont val="Arial"/>
        <family val="2"/>
        <scheme val="minor"/>
      </rPr>
      <t>14)</t>
    </r>
    <r>
      <rPr>
        <sz val="11"/>
        <color theme="1"/>
        <rFont val="Arial"/>
        <family val="2"/>
        <scheme val="minor"/>
      </rPr>
      <t xml:space="preserve">, employees of the provider, of its subcontractors or of the parent company technically have access to data in plain text (also) outside a support situation (e.g., using admin privileges) or are able to gain such access, e.g., by covertly installing a backdoor or "hacking" into the system (irrespective of whether they are allowed to do so) … </t>
    </r>
    <r>
      <rPr>
        <sz val="8"/>
        <color theme="0" tint="-0.499984740745262"/>
        <rFont val="Arial"/>
        <family val="2"/>
        <scheme val="minor"/>
      </rPr>
      <t>(prerequisite no. 2)</t>
    </r>
  </si>
  <si>
    <r>
      <t xml:space="preserve">... and are then able to search for, find and copy the data requested by the authority </t>
    </r>
    <r>
      <rPr>
        <sz val="8"/>
        <color theme="0" tint="-0.499984740745262"/>
        <rFont val="Arial"/>
        <family val="2"/>
        <scheme val="minor"/>
      </rPr>
      <t>(prerequisite no. 3)</t>
    </r>
  </si>
  <si>
    <r>
      <t xml:space="preserve">Probability that despite the technical countermeasures taken, employees of the provider, of its subcontractors or of the parent company technically have access to data in plain text (also) outside a support situation (e.g., using admin privileges) or are able to gain such access, e.g., by covertly installing a backdoor or "hacking" into the system (irrespective of whether they are allowed to do so) … </t>
    </r>
    <r>
      <rPr>
        <sz val="8"/>
        <color theme="0" tint="-0.499984740745262"/>
        <rFont val="Arial"/>
        <family val="2"/>
        <scheme val="minor"/>
      </rPr>
      <t>(prerequisite no. 2)</t>
    </r>
  </si>
  <si>
    <r>
      <t>Probability that if data were to be handed over to the foreign authority, this would lead to the criminal liability of employees of the provider or its subcontractors, the prosecution of which would be possible and realistic, and as a consequence, the data does not have to be produced or is not produced</t>
    </r>
    <r>
      <rPr>
        <vertAlign val="superscript"/>
        <sz val="11"/>
        <color theme="1"/>
        <rFont val="Arial"/>
        <family val="2"/>
        <scheme val="minor"/>
      </rPr>
      <t xml:space="preserve">8)9) </t>
    </r>
    <r>
      <rPr>
        <sz val="8"/>
        <color theme="0" tint="-0.499984740745262"/>
        <rFont val="Arial"/>
        <family val="2"/>
        <scheme val="minor"/>
      </rPr>
      <t>(prerequisite no. 6)</t>
    </r>
  </si>
  <si>
    <r>
      <t>Probability that if data were to be handed over to the foreign authority, this would lead to the criminal liability of employees of the provider or its subcontractors, the prosecution of which would be possible and realistic, and as a consequence, the data does not have to be produced or is not produced</t>
    </r>
    <r>
      <rPr>
        <vertAlign val="superscript"/>
        <sz val="11"/>
        <color theme="1"/>
        <rFont val="Arial"/>
        <family val="2"/>
        <scheme val="minor"/>
      </rPr>
      <t xml:space="preserve"> </t>
    </r>
    <r>
      <rPr>
        <sz val="8"/>
        <color theme="0" tint="-0.499984740745262"/>
        <rFont val="Arial"/>
        <family val="2"/>
        <scheme val="minor"/>
      </rPr>
      <t>(prerequisite no. 6)</t>
    </r>
  </si>
  <si>
    <r>
      <t>Probability that the data is regarded as content that it is typically the subject of intelligence searches in the country</t>
    </r>
    <r>
      <rPr>
        <vertAlign val="superscript"/>
        <sz val="11"/>
        <color theme="1"/>
        <rFont val="Arial"/>
        <family val="2"/>
        <scheme val="minor"/>
      </rPr>
      <t>13)</t>
    </r>
  </si>
  <si>
    <t>Probability that the data is regarded as content that it is typically the subject of intelligence searches in the country</t>
  </si>
  <si>
    <r>
      <rPr>
        <b/>
        <sz val="9"/>
        <color theme="0" tint="-0.499984740745262"/>
        <rFont val="Arial"/>
        <family val="2"/>
        <scheme val="minor"/>
      </rPr>
      <t>DISCLAIMER:</t>
    </r>
    <r>
      <rPr>
        <sz val="9"/>
        <color theme="0" tint="-0.499984740745262"/>
        <rFont val="Arial"/>
        <family val="2"/>
        <scheme val="minor"/>
      </rPr>
      <t xml:space="preserve"> You are using of this spreadsheet and risk assessment method on an "as is" basis without any implied or express warranties, and entirely at your own risk, as it may contain errors. It provided you for informational purposes only and does not replace getting professional legal advice. Please report me any errors you find or other thoughts you have, so that I can update the file. 
This spreadsheet and risk assessment method has been developped for Swiss law, with a particular focus on protecting data that is subject to professional secrecy. It can also be customized for foreign laws. If you wish to do so, please let me know; it would be great if additional editions for other countries and jurisdictions could be created and shared. </t>
    </r>
    <r>
      <rPr>
        <b/>
        <sz val="9"/>
        <color theme="0" tint="-0.499984740745262"/>
        <rFont val="Arial"/>
        <family val="2"/>
        <scheme val="minor"/>
      </rPr>
      <t>A scientific paper discussing the method used here has been published in German</t>
    </r>
    <r>
      <rPr>
        <sz val="9"/>
        <color theme="0" tint="-0.499984740745262"/>
        <rFont val="Arial"/>
        <family val="2"/>
        <scheme val="minor"/>
      </rPr>
      <t xml:space="preserve"> (David Rosenthal, Mit Berufsgeheimnissen in die Cloud: So get es trotz US CLOUD Act, in: Jusletter 10. August 2020; a reprint of which can be downloaded available at www.rosenthal.ch). I would like to thank all my professional colleagues, statisticians and my clients who helped me to develop this model!</t>
    </r>
  </si>
  <si>
    <r>
      <rPr>
        <b/>
        <sz val="9"/>
        <color theme="0" tint="-0.499984740745262"/>
        <rFont val="Arial"/>
        <family val="2"/>
        <scheme val="minor"/>
      </rPr>
      <t>VORBEHALT:</t>
    </r>
    <r>
      <rPr>
        <sz val="9"/>
        <color theme="0" tint="-0.499984740745262"/>
        <rFont val="Arial"/>
        <family val="2"/>
        <scheme val="minor"/>
      </rPr>
      <t xml:space="preserve"> Diese Tabellenkalkulation und Risikobeurteilungsmethode steht Ihnen ohne jede Gewähr zur Verfügung. Sie nutzen Sie "wie besehen" auf eigenes Risiko, da sie Fehler enthalten kann. Sie steht Ihnen nur für Informationszwecke zur Verfügung und ersetzt keine professionelle Rechtsberatung. Bitte melden Sie mir alle Fehler, die Sie finden, ebenso weiteres Feedback, damit ich die Datei nachführen kann. 
Diese Tabellenkalkulation und Risikobeurteilungsmethode wurde für das Schweizer Recht entwickelt, mit Fokus auf dem Schutz von berufsgeheimnisgeschützten Daten. Sie kann für ausländische Gesetze angepasst werden. Wenn Sie dies tun möchten, lassen Sie es mich bitte wissen; es wäre schön, wenn zusätzliche Ausgaben für andere Länder und Rechtsordnungen erstellt und gemeinsam genutzt werden könnten. </t>
    </r>
    <r>
      <rPr>
        <b/>
        <sz val="9"/>
        <color theme="0" tint="-0.499984740745262"/>
        <rFont val="Arial"/>
        <family val="2"/>
        <scheme val="minor"/>
      </rPr>
      <t xml:space="preserve">Ein wissenschaftlicher Aufsatz, welche die Methode diskutiert, ist in deutscher Sprache veröffentlicht worden </t>
    </r>
    <r>
      <rPr>
        <sz val="9"/>
        <color theme="0" tint="-0.499984740745262"/>
        <rFont val="Arial"/>
        <family val="2"/>
        <scheme val="minor"/>
      </rPr>
      <t>(David Rosenthal, Mit Berufsgeheimnissen in die Cloud: So get es trotz US CLoud Act, in: Jusletter 10. August 2020; ein Nachdruck davon kann unter www.rosenthal.ch heruntergeladen werden). Ich danke all den Berufskollegen, Statistikern und meinen Klienten, die mir bei der Entwicklung dieses Modells geholfen haben!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</si>
</sst>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_ ;\-#,##0\ "/>
    <numFmt numFmtId="165" formatCode="0.0"/>
  </numFmts>
  <fonts count="30" x14ac:knownFonts="1">
    <font>
      <sz val="11"/>
      <color theme="1"/>
      <name val="Arial"/>
      <family val="2"/>
      <scheme val="minor"/>
    </font>
    <font>
      <sz val="11"/>
      <color theme="1"/>
      <name val="Arial"/>
      <family val="2"/>
      <scheme val="minor"/>
    </font>
    <font>
      <b/>
      <sz val="11"/>
      <color theme="1"/>
      <name val="Arial"/>
      <family val="2"/>
      <scheme val="minor"/>
    </font>
    <font>
      <b/>
      <sz val="16"/>
      <color theme="1"/>
      <name val="Arial"/>
      <family val="2"/>
      <scheme val="minor"/>
    </font>
    <font>
      <sz val="11"/>
      <color rgb="FF0070C0"/>
      <name val="Arial"/>
      <family val="2"/>
      <scheme val="minor"/>
    </font>
    <font>
      <sz val="11"/>
      <name val="Arial"/>
      <family val="2"/>
      <scheme val="minor"/>
    </font>
    <font>
      <b/>
      <sz val="11"/>
      <name val="Arial"/>
      <family val="2"/>
      <scheme val="minor"/>
    </font>
    <font>
      <sz val="11"/>
      <color theme="0" tint="-0.34998626667073579"/>
      <name val="Arial"/>
      <family val="2"/>
      <scheme val="minor"/>
    </font>
    <font>
      <sz val="10"/>
      <color theme="1"/>
      <name val="Arial"/>
      <family val="2"/>
      <scheme val="minor"/>
    </font>
    <font>
      <sz val="7"/>
      <color theme="1"/>
      <name val="Times New Roman"/>
      <family val="1"/>
    </font>
    <font>
      <i/>
      <sz val="11"/>
      <color theme="1"/>
      <name val="Arial"/>
      <family val="2"/>
      <scheme val="minor"/>
    </font>
    <font>
      <sz val="11"/>
      <color theme="0"/>
      <name val="Arial"/>
      <family val="2"/>
      <scheme val="minor"/>
    </font>
    <font>
      <vertAlign val="superscript"/>
      <sz val="11"/>
      <color theme="1"/>
      <name val="Arial"/>
      <family val="2"/>
      <scheme val="minor"/>
    </font>
    <font>
      <b/>
      <sz val="12"/>
      <color theme="1"/>
      <name val="Arial"/>
      <family val="2"/>
      <scheme val="minor"/>
    </font>
    <font>
      <b/>
      <vertAlign val="superscript"/>
      <sz val="12"/>
      <color theme="1"/>
      <name val="Arial"/>
      <family val="2"/>
      <scheme val="minor"/>
    </font>
    <font>
      <b/>
      <vertAlign val="superscript"/>
      <sz val="11"/>
      <color theme="1"/>
      <name val="Arial"/>
      <family val="2"/>
      <scheme val="minor"/>
    </font>
    <font>
      <b/>
      <sz val="11"/>
      <color rgb="FF0070C0"/>
      <name val="Arial"/>
      <family val="2"/>
      <scheme val="minor"/>
    </font>
    <font>
      <sz val="8"/>
      <color theme="0" tint="-0.499984740745262"/>
      <name val="Arial"/>
      <family val="2"/>
      <scheme val="minor"/>
    </font>
    <font>
      <sz val="11"/>
      <color theme="0" tint="-0.499984740745262"/>
      <name val="Arial"/>
      <family val="2"/>
      <scheme val="minor"/>
    </font>
    <font>
      <i/>
      <sz val="9"/>
      <color theme="1"/>
      <name val="Arial"/>
      <family val="2"/>
      <scheme val="minor"/>
    </font>
    <font>
      <b/>
      <i/>
      <sz val="12"/>
      <color theme="1"/>
      <name val="Arial"/>
      <family val="2"/>
      <scheme val="minor"/>
    </font>
    <font>
      <sz val="10"/>
      <color theme="1"/>
      <name val="Times New Roman"/>
      <family val="1"/>
    </font>
    <font>
      <sz val="10"/>
      <color theme="1"/>
      <name val="Arial"/>
      <family val="2"/>
      <scheme val="major"/>
    </font>
    <font>
      <sz val="12"/>
      <color theme="1"/>
      <name val="Arial"/>
      <family val="2"/>
      <scheme val="minor"/>
    </font>
    <font>
      <i/>
      <sz val="9"/>
      <color rgb="FF0070C0"/>
      <name val="Arial"/>
      <family val="2"/>
      <scheme val="minor"/>
    </font>
    <font>
      <i/>
      <sz val="12"/>
      <color theme="1"/>
      <name val="Arial"/>
      <family val="2"/>
      <scheme val="minor"/>
    </font>
    <font>
      <sz val="7"/>
      <color theme="1"/>
      <name val="Arial"/>
      <family val="2"/>
      <scheme val="minor"/>
    </font>
    <font>
      <sz val="9"/>
      <color theme="0" tint="-0.499984740745262"/>
      <name val="Arial"/>
      <family val="2"/>
      <scheme val="minor"/>
    </font>
    <font>
      <i/>
      <sz val="8"/>
      <color theme="1"/>
      <name val="Arial"/>
      <family val="2"/>
      <scheme val="minor"/>
    </font>
    <font>
      <b/>
      <sz val="9"/>
      <color theme="0" tint="-0.499984740745262"/>
      <name val="Arial"/>
      <family val="2"/>
      <scheme val="minor"/>
    </font>
  </fonts>
  <fills count="7">
    <fill>
      <patternFill patternType="none"/>
    </fill>
    <fill>
      <patternFill patternType="gray125"/>
    </fill>
    <fill>
      <patternFill patternType="solid">
        <fgColor theme="6"/>
      </patternFill>
    </fill>
    <fill>
      <patternFill patternType="solid">
        <fgColor theme="2"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11" fillId="2" borderId="0" applyNumberFormat="0" applyBorder="0" applyAlignment="0" applyProtection="0"/>
    <xf numFmtId="43" fontId="1" fillId="0" borderId="0" applyFont="0" applyFill="0" applyBorder="0" applyAlignment="0" applyProtection="0"/>
  </cellStyleXfs>
  <cellXfs count="120">
    <xf numFmtId="0" fontId="0" fillId="0" borderId="0" xfId="0"/>
    <xf numFmtId="49" fontId="2" fillId="0" borderId="0" xfId="0" applyNumberFormat="1" applyFont="1" applyAlignment="1">
      <alignment vertical="center"/>
    </xf>
    <xf numFmtId="9" fontId="0" fillId="0" borderId="0" xfId="0" applyNumberFormat="1" applyAlignment="1">
      <alignment horizontal="center" vertical="center"/>
    </xf>
    <xf numFmtId="0" fontId="3" fillId="0" borderId="0" xfId="0" applyFont="1"/>
    <xf numFmtId="49" fontId="0" fillId="0" borderId="0" xfId="0" applyNumberFormat="1" applyAlignment="1">
      <alignment horizontal="left" vertical="top" wrapText="1"/>
    </xf>
    <xf numFmtId="9" fontId="4" fillId="0" borderId="0" xfId="1" applyFont="1" applyAlignment="1">
      <alignment horizontal="center" vertical="center"/>
    </xf>
    <xf numFmtId="9" fontId="5" fillId="0" borderId="0" xfId="1" applyFont="1" applyAlignment="1">
      <alignment horizontal="center" vertical="center"/>
    </xf>
    <xf numFmtId="10" fontId="5" fillId="0" borderId="0" xfId="1" applyNumberFormat="1" applyFont="1" applyAlignment="1">
      <alignment horizontal="center" vertical="center"/>
    </xf>
    <xf numFmtId="10" fontId="6" fillId="0" borderId="0" xfId="1" applyNumberFormat="1" applyFont="1" applyAlignment="1">
      <alignment horizontal="center" vertical="center"/>
    </xf>
    <xf numFmtId="0" fontId="0" fillId="0" borderId="0" xfId="0" applyAlignment="1">
      <alignment horizontal="left" vertical="top"/>
    </xf>
    <xf numFmtId="49" fontId="8" fillId="0" borderId="0" xfId="0" applyNumberFormat="1" applyFont="1" applyAlignment="1">
      <alignment horizontal="left" vertical="top"/>
    </xf>
    <xf numFmtId="0" fontId="0" fillId="0" borderId="0" xfId="0" applyAlignment="1">
      <alignment horizontal="center"/>
    </xf>
    <xf numFmtId="0" fontId="2" fillId="0" borderId="0" xfId="0" applyFont="1" applyAlignment="1">
      <alignment horizontal="left" vertical="center" wrapText="1"/>
    </xf>
    <xf numFmtId="49" fontId="0" fillId="0" borderId="0" xfId="0" applyNumberFormat="1" applyAlignment="1">
      <alignment horizontal="left" vertical="top"/>
    </xf>
    <xf numFmtId="0" fontId="13" fillId="0" borderId="0" xfId="0" applyFont="1"/>
    <xf numFmtId="49" fontId="0" fillId="0" borderId="0" xfId="0" applyNumberFormat="1" applyAlignment="1">
      <alignment horizontal="left" vertical="center" wrapText="1"/>
    </xf>
    <xf numFmtId="0" fontId="0" fillId="0" borderId="0" xfId="0" applyAlignment="1">
      <alignment horizontal="left" vertical="center"/>
    </xf>
    <xf numFmtId="49" fontId="16" fillId="0" borderId="0" xfId="0" applyNumberFormat="1" applyFont="1" applyAlignment="1">
      <alignment horizontal="center" vertical="center" wrapText="1"/>
    </xf>
    <xf numFmtId="10" fontId="11" fillId="2" borderId="0" xfId="2" applyNumberFormat="1" applyAlignment="1">
      <alignment horizontal="center" vertical="center"/>
    </xf>
    <xf numFmtId="0" fontId="18" fillId="0" borderId="0" xfId="0" applyFont="1"/>
    <xf numFmtId="0" fontId="18" fillId="0" borderId="0" xfId="0" applyFont="1" applyAlignment="1">
      <alignment horizontal="left"/>
    </xf>
    <xf numFmtId="0" fontId="0" fillId="0" borderId="0" xfId="0" applyFill="1" applyAlignment="1">
      <alignment horizontal="left" vertical="top"/>
    </xf>
    <xf numFmtId="49" fontId="0" fillId="0" borderId="0" xfId="0" applyNumberFormat="1" applyFill="1" applyAlignment="1">
      <alignment horizontal="left" vertical="top" wrapText="1"/>
    </xf>
    <xf numFmtId="164" fontId="4" fillId="0" borderId="0" xfId="3" applyNumberFormat="1" applyFont="1" applyFill="1" applyAlignment="1">
      <alignment horizontal="center" vertical="center"/>
    </xf>
    <xf numFmtId="2" fontId="7" fillId="0" borderId="0" xfId="0" applyNumberFormat="1" applyFont="1" applyFill="1" applyAlignment="1">
      <alignment horizontal="center" vertical="center"/>
    </xf>
    <xf numFmtId="165" fontId="0" fillId="0" borderId="0" xfId="1" applyNumberFormat="1" applyFont="1" applyFill="1" applyAlignment="1">
      <alignment vertical="center"/>
    </xf>
    <xf numFmtId="2" fontId="0" fillId="0" borderId="0" xfId="1" applyNumberFormat="1" applyFont="1" applyFill="1" applyAlignment="1">
      <alignment horizontal="center" vertical="center"/>
    </xf>
    <xf numFmtId="2" fontId="0" fillId="0" borderId="0" xfId="1" applyNumberFormat="1" applyFont="1" applyFill="1" applyAlignment="1">
      <alignment vertical="center"/>
    </xf>
    <xf numFmtId="9" fontId="4" fillId="3" borderId="0" xfId="1" applyFont="1" applyFill="1" applyAlignment="1">
      <alignment horizontal="center" vertical="center"/>
    </xf>
    <xf numFmtId="49" fontId="16" fillId="3" borderId="0" xfId="0" applyNumberFormat="1" applyFont="1" applyFill="1" applyAlignment="1">
      <alignment horizontal="center" vertical="center" wrapText="1"/>
    </xf>
    <xf numFmtId="164" fontId="5" fillId="0" borderId="0" xfId="3" applyNumberFormat="1" applyFont="1" applyFill="1" applyAlignment="1">
      <alignment horizontal="center" vertical="center"/>
    </xf>
    <xf numFmtId="2" fontId="5" fillId="0" borderId="0" xfId="1" applyNumberFormat="1" applyFont="1" applyFill="1" applyAlignment="1">
      <alignment horizontal="center" vertical="center"/>
    </xf>
    <xf numFmtId="2" fontId="4" fillId="3" borderId="0" xfId="0" applyNumberFormat="1" applyFont="1" applyFill="1" applyAlignment="1">
      <alignment horizontal="center" vertical="center"/>
    </xf>
    <xf numFmtId="0" fontId="19" fillId="0" borderId="0" xfId="0" applyFont="1" applyFill="1" applyAlignment="1">
      <alignment horizontal="left" vertical="center" wrapText="1"/>
    </xf>
    <xf numFmtId="49" fontId="2" fillId="0" borderId="0" xfId="0" applyNumberFormat="1" applyFont="1" applyAlignment="1">
      <alignment horizontal="center" vertical="center" wrapText="1"/>
    </xf>
    <xf numFmtId="9" fontId="0" fillId="0" borderId="0" xfId="1" applyFont="1" applyAlignment="1">
      <alignment horizontal="center" vertical="center"/>
    </xf>
    <xf numFmtId="49" fontId="0" fillId="0" borderId="0" xfId="0" applyNumberFormat="1" applyAlignment="1">
      <alignment vertical="top" wrapText="1"/>
    </xf>
    <xf numFmtId="0" fontId="0" fillId="0" borderId="0" xfId="0" applyFont="1" applyAlignment="1">
      <alignment horizontal="left" vertical="center" wrapText="1"/>
    </xf>
    <xf numFmtId="0" fontId="13" fillId="0" borderId="0" xfId="0" applyFont="1" applyFill="1" applyAlignment="1">
      <alignment horizontal="left" vertical="center" wrapText="1"/>
    </xf>
    <xf numFmtId="0" fontId="0" fillId="0" borderId="0" xfId="0" applyFont="1" applyAlignment="1">
      <alignment horizontal="left" vertical="center" wrapText="1"/>
    </xf>
    <xf numFmtId="9" fontId="0" fillId="0" borderId="0" xfId="1" applyFont="1" applyAlignment="1">
      <alignment horizontal="center" vertical="center"/>
    </xf>
    <xf numFmtId="0" fontId="19" fillId="0" borderId="0" xfId="0" applyFont="1" applyFill="1" applyAlignment="1">
      <alignment horizontal="left" vertical="center" wrapText="1"/>
    </xf>
    <xf numFmtId="49" fontId="2" fillId="0" borderId="0" xfId="0" applyNumberFormat="1" applyFont="1" applyAlignment="1">
      <alignment horizontal="center" vertical="center" wrapText="1"/>
    </xf>
    <xf numFmtId="9" fontId="0" fillId="0" borderId="0" xfId="1" applyFont="1" applyAlignment="1">
      <alignment horizontal="center" vertical="center"/>
    </xf>
    <xf numFmtId="49" fontId="0" fillId="0" borderId="0" xfId="0" applyNumberFormat="1" applyAlignment="1">
      <alignment vertical="top" wrapText="1"/>
    </xf>
    <xf numFmtId="0" fontId="0" fillId="0" borderId="0" xfId="0" applyFont="1" applyAlignment="1">
      <alignment horizontal="left" vertical="center" wrapText="1"/>
    </xf>
    <xf numFmtId="0" fontId="13" fillId="0" borderId="0" xfId="0" applyFont="1" applyFill="1" applyAlignment="1">
      <alignment horizontal="left" vertical="center" wrapText="1"/>
    </xf>
    <xf numFmtId="9" fontId="5" fillId="0" borderId="0" xfId="1" applyFont="1" applyAlignment="1">
      <alignment horizontal="center" vertical="center"/>
    </xf>
    <xf numFmtId="49" fontId="16" fillId="0" borderId="0" xfId="0" applyNumberFormat="1" applyFont="1" applyAlignment="1">
      <alignment horizontal="center" vertical="center" wrapText="1"/>
    </xf>
    <xf numFmtId="0" fontId="13" fillId="0" borderId="0" xfId="0" applyFont="1" applyFill="1" applyAlignment="1">
      <alignment horizontal="left" vertical="center" wrapText="1"/>
    </xf>
    <xf numFmtId="49" fontId="2" fillId="0" borderId="0" xfId="0" applyNumberFormat="1" applyFont="1" applyAlignment="1">
      <alignment horizontal="center" vertical="center" wrapText="1"/>
    </xf>
    <xf numFmtId="9" fontId="0" fillId="0" borderId="0" xfId="1" applyFont="1" applyAlignment="1">
      <alignment horizontal="center" vertical="center"/>
    </xf>
    <xf numFmtId="10" fontId="0" fillId="0" borderId="0" xfId="0" applyNumberFormat="1" applyFont="1" applyAlignment="1">
      <alignment horizontal="center" vertical="center" wrapText="1"/>
    </xf>
    <xf numFmtId="0" fontId="0" fillId="0" borderId="0" xfId="0" applyFont="1" applyAlignment="1">
      <alignment horizontal="left" vertical="top" wrapText="1"/>
    </xf>
    <xf numFmtId="49" fontId="2" fillId="0" borderId="0" xfId="0" applyNumberFormat="1" applyFont="1" applyAlignment="1">
      <alignment horizontal="center" vertical="center" wrapText="1"/>
    </xf>
    <xf numFmtId="49" fontId="0" fillId="0" borderId="0" xfId="0" applyNumberFormat="1" applyAlignment="1">
      <alignment vertical="top" wrapText="1"/>
    </xf>
    <xf numFmtId="0" fontId="0" fillId="0" borderId="0" xfId="0" applyFont="1" applyAlignment="1">
      <alignment horizontal="left" vertical="center" wrapText="1"/>
    </xf>
    <xf numFmtId="10" fontId="0" fillId="0" borderId="0" xfId="0" applyNumberFormat="1" applyFont="1" applyAlignment="1">
      <alignment horizontal="center" vertical="center" wrapText="1"/>
    </xf>
    <xf numFmtId="10" fontId="5" fillId="0" borderId="0" xfId="1" applyNumberFormat="1" applyFont="1" applyAlignment="1">
      <alignment horizontal="center" vertical="center"/>
    </xf>
    <xf numFmtId="49" fontId="0" fillId="0" borderId="0" xfId="0" applyNumberFormat="1" applyAlignment="1">
      <alignment horizontal="left" vertical="top" wrapText="1"/>
    </xf>
    <xf numFmtId="0" fontId="19" fillId="0" borderId="0" xfId="0" applyFont="1" applyFill="1" applyAlignment="1">
      <alignment horizontal="left" vertical="center" wrapText="1"/>
    </xf>
    <xf numFmtId="0" fontId="13" fillId="0" borderId="0" xfId="0" applyFont="1" applyFill="1" applyAlignment="1">
      <alignment horizontal="left" vertical="center" wrapText="1"/>
    </xf>
    <xf numFmtId="49" fontId="2" fillId="0" borderId="0" xfId="0" applyNumberFormat="1" applyFont="1" applyAlignment="1">
      <alignment horizontal="center" vertical="center" wrapText="1"/>
    </xf>
    <xf numFmtId="9" fontId="0" fillId="0" borderId="0" xfId="1" applyFont="1" applyAlignment="1">
      <alignment horizontal="center" vertical="center"/>
    </xf>
    <xf numFmtId="49" fontId="16" fillId="0" borderId="0" xfId="0" applyNumberFormat="1" applyFont="1" applyAlignment="1">
      <alignment horizontal="center" vertical="center" wrapText="1"/>
    </xf>
    <xf numFmtId="0" fontId="0" fillId="0" borderId="0" xfId="0" applyAlignment="1">
      <alignment horizontal="right"/>
    </xf>
    <xf numFmtId="0" fontId="24" fillId="0" borderId="0" xfId="0" applyFont="1" applyAlignment="1">
      <alignment vertical="top" wrapText="1"/>
    </xf>
    <xf numFmtId="0" fontId="2" fillId="0" borderId="0" xfId="0" applyFont="1" applyAlignment="1">
      <alignment horizontal="center" vertical="center" wrapText="1"/>
    </xf>
    <xf numFmtId="0" fontId="10" fillId="5" borderId="0" xfId="0" applyFont="1" applyFill="1" applyAlignment="1">
      <alignment horizontal="center" vertical="center"/>
    </xf>
    <xf numFmtId="0" fontId="10" fillId="6" borderId="0" xfId="0" applyFont="1" applyFill="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49" fontId="16" fillId="0" borderId="0" xfId="0" applyNumberFormat="1" applyFont="1" applyAlignment="1">
      <alignment horizontal="center" vertical="top" wrapText="1"/>
    </xf>
    <xf numFmtId="49" fontId="16" fillId="3" borderId="0" xfId="0" applyNumberFormat="1" applyFont="1" applyFill="1" applyAlignment="1">
      <alignment horizontal="center" vertical="top" wrapText="1"/>
    </xf>
    <xf numFmtId="0" fontId="0" fillId="0" borderId="0" xfId="0" applyFont="1" applyFill="1" applyAlignment="1">
      <alignment vertical="center"/>
    </xf>
    <xf numFmtId="0" fontId="0" fillId="0" borderId="0" xfId="0" applyFont="1" applyAlignment="1">
      <alignment vertical="center"/>
    </xf>
    <xf numFmtId="0" fontId="25" fillId="0" borderId="0" xfId="0" applyFont="1"/>
    <xf numFmtId="49" fontId="0" fillId="0" borderId="0" xfId="0" applyNumberFormat="1"/>
    <xf numFmtId="49" fontId="0" fillId="0" borderId="0" xfId="0" applyNumberFormat="1" applyAlignment="1">
      <alignment horizontal="center" vertical="top"/>
    </xf>
    <xf numFmtId="49" fontId="26" fillId="0" borderId="0" xfId="0" applyNumberFormat="1" applyFont="1"/>
    <xf numFmtId="49" fontId="26" fillId="0" borderId="0" xfId="0" applyNumberFormat="1" applyFont="1" applyAlignment="1">
      <alignment horizontal="left" vertical="top"/>
    </xf>
    <xf numFmtId="0" fontId="4" fillId="0" borderId="0" xfId="0" applyFont="1"/>
    <xf numFmtId="0" fontId="2" fillId="0" borderId="0" xfId="0" applyFont="1" applyAlignment="1">
      <alignment vertical="top"/>
    </xf>
    <xf numFmtId="2" fontId="0" fillId="0" borderId="0" xfId="0" applyNumberFormat="1" applyAlignment="1">
      <alignment horizontal="center"/>
    </xf>
    <xf numFmtId="10" fontId="0" fillId="0" borderId="0" xfId="0" applyNumberFormat="1" applyAlignment="1">
      <alignment horizontal="center"/>
    </xf>
    <xf numFmtId="49" fontId="16" fillId="0" borderId="0" xfId="0" applyNumberFormat="1" applyFont="1" applyAlignment="1">
      <alignment horizontal="center" vertical="top"/>
    </xf>
    <xf numFmtId="0" fontId="19" fillId="0" borderId="0" xfId="0" applyFont="1" applyAlignment="1">
      <alignment horizontal="right" vertical="center"/>
    </xf>
    <xf numFmtId="0" fontId="28" fillId="0" borderId="0" xfId="0" applyFont="1" applyAlignment="1">
      <alignment horizontal="right" vertical="center"/>
    </xf>
    <xf numFmtId="49" fontId="0" fillId="0" borderId="0" xfId="0" applyNumberFormat="1" applyAlignment="1">
      <alignment vertical="top" wrapText="1"/>
    </xf>
    <xf numFmtId="49" fontId="0" fillId="0" borderId="0" xfId="0" applyNumberFormat="1" applyAlignment="1">
      <alignment horizontal="left" vertical="top" wrapText="1"/>
    </xf>
    <xf numFmtId="49" fontId="0" fillId="0" borderId="0" xfId="0" applyNumberFormat="1" applyAlignment="1">
      <alignment horizontal="left" vertical="top" wrapText="1"/>
    </xf>
    <xf numFmtId="0" fontId="13" fillId="0" borderId="0" xfId="0" applyFont="1" applyFill="1" applyAlignment="1">
      <alignment horizontal="left" vertical="center" wrapText="1"/>
    </xf>
    <xf numFmtId="0" fontId="4" fillId="0" borderId="0" xfId="0" applyFont="1" applyAlignment="1">
      <alignment horizontal="left" vertical="top" wrapText="1"/>
    </xf>
    <xf numFmtId="0" fontId="0" fillId="0" borderId="0" xfId="0" applyAlignment="1">
      <alignment horizontal="right"/>
    </xf>
    <xf numFmtId="49" fontId="19" fillId="0" borderId="0" xfId="0" applyNumberFormat="1" applyFont="1" applyFill="1" applyAlignment="1">
      <alignment horizontal="left" vertical="top" wrapText="1"/>
    </xf>
    <xf numFmtId="0" fontId="0" fillId="0" borderId="0" xfId="0" applyFont="1" applyFill="1" applyAlignment="1">
      <alignment horizontal="left" vertical="center" wrapText="1"/>
    </xf>
    <xf numFmtId="49" fontId="2" fillId="0" borderId="0" xfId="0" applyNumberFormat="1" applyFont="1" applyAlignment="1">
      <alignment horizontal="center" vertical="center" wrapText="1"/>
    </xf>
    <xf numFmtId="10" fontId="7" fillId="0" borderId="0" xfId="0" applyNumberFormat="1" applyFont="1" applyAlignment="1">
      <alignment horizontal="center" vertical="center"/>
    </xf>
    <xf numFmtId="9" fontId="7" fillId="0" borderId="0" xfId="0" applyNumberFormat="1" applyFont="1" applyAlignment="1">
      <alignment horizontal="center" vertical="center"/>
    </xf>
    <xf numFmtId="9" fontId="0" fillId="0" borderId="0" xfId="1" applyFont="1" applyAlignment="1">
      <alignment horizontal="center" vertical="center"/>
    </xf>
    <xf numFmtId="49" fontId="6" fillId="0" borderId="0" xfId="0" applyNumberFormat="1" applyFont="1" applyAlignment="1">
      <alignment horizontal="center" vertical="center" wrapText="1"/>
    </xf>
    <xf numFmtId="0" fontId="0" fillId="0" borderId="0" xfId="0" applyFont="1" applyAlignment="1">
      <alignment horizontal="left" vertical="center" wrapText="1"/>
    </xf>
    <xf numFmtId="49" fontId="27" fillId="0" borderId="0" xfId="0" applyNumberFormat="1" applyFont="1" applyAlignment="1">
      <alignment horizontal="left" vertical="top" wrapText="1"/>
    </xf>
    <xf numFmtId="0" fontId="27" fillId="0" borderId="0" xfId="0" applyFont="1" applyFill="1" applyAlignment="1">
      <alignment horizontal="left" vertical="top" wrapText="1"/>
    </xf>
    <xf numFmtId="49" fontId="0" fillId="0" borderId="0" xfId="0" applyNumberFormat="1" applyAlignment="1">
      <alignment vertical="top" wrapText="1"/>
    </xf>
    <xf numFmtId="10" fontId="0" fillId="0" borderId="0" xfId="0" applyNumberFormat="1" applyFont="1" applyAlignment="1">
      <alignment horizontal="center" vertical="center" wrapText="1"/>
    </xf>
    <xf numFmtId="0" fontId="0" fillId="0" borderId="0" xfId="0" applyFont="1" applyAlignment="1">
      <alignment horizontal="center" vertical="center" wrapText="1"/>
    </xf>
    <xf numFmtId="10" fontId="5" fillId="0" borderId="0" xfId="1" applyNumberFormat="1" applyFont="1" applyAlignment="1">
      <alignment horizontal="center" vertical="center"/>
    </xf>
    <xf numFmtId="0" fontId="19" fillId="0" borderId="0" xfId="0" applyFont="1" applyFill="1" applyAlignment="1">
      <alignment horizontal="left" vertical="center" wrapText="1"/>
    </xf>
    <xf numFmtId="0" fontId="23" fillId="0" borderId="0" xfId="0" applyFont="1" applyFill="1" applyAlignment="1">
      <alignment horizontal="left" vertical="center"/>
    </xf>
    <xf numFmtId="0" fontId="23" fillId="4" borderId="0" xfId="0" applyFont="1" applyFill="1" applyAlignment="1">
      <alignment horizontal="center" vertical="center" wrapText="1"/>
    </xf>
    <xf numFmtId="0" fontId="19" fillId="0" borderId="0" xfId="0" applyFont="1" applyFill="1" applyAlignment="1">
      <alignment horizontal="left" vertical="top" wrapText="1"/>
    </xf>
    <xf numFmtId="49" fontId="15" fillId="0" borderId="0" xfId="0" applyNumberFormat="1" applyFont="1" applyAlignment="1">
      <alignment horizontal="center" vertical="center" wrapText="1"/>
    </xf>
    <xf numFmtId="0" fontId="10" fillId="4" borderId="0" xfId="0" applyFont="1" applyFill="1" applyAlignment="1">
      <alignment horizontal="center"/>
    </xf>
    <xf numFmtId="0" fontId="0" fillId="0" borderId="0" xfId="0" applyFill="1" applyBorder="1" applyAlignment="1">
      <alignment horizontal="right"/>
    </xf>
    <xf numFmtId="0" fontId="4" fillId="0" borderId="0" xfId="0" applyFont="1" applyFill="1" applyBorder="1"/>
    <xf numFmtId="0" fontId="0" fillId="0" borderId="0" xfId="0" applyFill="1" applyBorder="1" applyAlignment="1">
      <alignment horizontal="right" vertical="top"/>
    </xf>
    <xf numFmtId="0" fontId="4" fillId="0" borderId="0" xfId="0" applyFont="1" applyFill="1" applyBorder="1" applyAlignment="1">
      <alignment vertical="top"/>
    </xf>
    <xf numFmtId="49" fontId="16" fillId="0" borderId="0" xfId="0" applyNumberFormat="1" applyFont="1" applyFill="1" applyAlignment="1">
      <alignment horizontal="center" vertical="top" wrapText="1"/>
    </xf>
    <xf numFmtId="0" fontId="4" fillId="0" borderId="0" xfId="0" applyFont="1" applyFill="1" applyBorder="1" applyAlignment="1">
      <alignment horizontal="left"/>
    </xf>
  </cellXfs>
  <cellStyles count="4">
    <cellStyle name="Akzent3" xfId="2" builtinId="37"/>
    <cellStyle name="Komma" xfId="3" builtinId="3"/>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3795429</xdr:colOff>
      <xdr:row>117</xdr:row>
      <xdr:rowOff>17147</xdr:rowOff>
    </xdr:from>
    <xdr:to>
      <xdr:col>5</xdr:col>
      <xdr:colOff>4886194</xdr:colOff>
      <xdr:row>118</xdr:row>
      <xdr:rowOff>9002</xdr:rowOff>
    </xdr:to>
    <xdr:pic>
      <xdr:nvPicPr>
        <xdr:cNvPr id="2" name="Grafik 1" descr="Creative Commons Lizenzvertrag">
          <a:extLst>
            <a:ext uri="{FF2B5EF4-FFF2-40B4-BE49-F238E27FC236}">
              <a16:creationId xmlns:a16="http://schemas.microsoft.com/office/drawing/2014/main" id="{CD3EE144-4C91-4A6D-BAEC-BE0327A41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9379" y="39241097"/>
          <a:ext cx="1087590" cy="389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3898791</xdr:colOff>
      <xdr:row>117</xdr:row>
      <xdr:rowOff>17147</xdr:rowOff>
    </xdr:from>
    <xdr:to>
      <xdr:col>5</xdr:col>
      <xdr:colOff>4889368</xdr:colOff>
      <xdr:row>117</xdr:row>
      <xdr:rowOff>364435</xdr:rowOff>
    </xdr:to>
    <xdr:pic>
      <xdr:nvPicPr>
        <xdr:cNvPr id="2" name="Grafik 1" descr="Creative Commons Lizenzvertrag">
          <a:extLst>
            <a:ext uri="{FF2B5EF4-FFF2-40B4-BE49-F238E27FC236}">
              <a16:creationId xmlns:a16="http://schemas.microsoft.com/office/drawing/2014/main" id="{18D489F8-544F-4C90-BA27-50D3DB46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617" y="39072408"/>
          <a:ext cx="984227" cy="347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602692</xdr:colOff>
      <xdr:row>68</xdr:row>
      <xdr:rowOff>25906</xdr:rowOff>
    </xdr:from>
    <xdr:to>
      <xdr:col>6</xdr:col>
      <xdr:colOff>1703167</xdr:colOff>
      <xdr:row>69</xdr:row>
      <xdr:rowOff>227268</xdr:rowOff>
    </xdr:to>
    <xdr:pic>
      <xdr:nvPicPr>
        <xdr:cNvPr id="2" name="Grafik 1" descr="Creative Commons Lizenzvertrag">
          <a:extLst>
            <a:ext uri="{FF2B5EF4-FFF2-40B4-BE49-F238E27FC236}">
              <a16:creationId xmlns:a16="http://schemas.microsoft.com/office/drawing/2014/main" id="{E45D7184-D14C-45BE-8CE7-51B6DC3C8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7278" y="14188596"/>
          <a:ext cx="1086128" cy="384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3971544</xdr:colOff>
      <xdr:row>71</xdr:row>
      <xdr:rowOff>17147</xdr:rowOff>
    </xdr:from>
    <xdr:to>
      <xdr:col>5</xdr:col>
      <xdr:colOff>4886194</xdr:colOff>
      <xdr:row>72</xdr:row>
      <xdr:rowOff>160130</xdr:rowOff>
    </xdr:to>
    <xdr:pic>
      <xdr:nvPicPr>
        <xdr:cNvPr id="2" name="Grafik 1" descr="Creative Commons Lizenzvertrag">
          <a:extLst>
            <a:ext uri="{FF2B5EF4-FFF2-40B4-BE49-F238E27FC236}">
              <a16:creationId xmlns:a16="http://schemas.microsoft.com/office/drawing/2014/main" id="{EBE490BE-AEC3-4461-B205-A7A9CA49E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0370" y="19674538"/>
          <a:ext cx="914650" cy="319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3971544</xdr:colOff>
      <xdr:row>71</xdr:row>
      <xdr:rowOff>17147</xdr:rowOff>
    </xdr:from>
    <xdr:to>
      <xdr:col>5</xdr:col>
      <xdr:colOff>4889369</xdr:colOff>
      <xdr:row>72</xdr:row>
      <xdr:rowOff>163305</xdr:rowOff>
    </xdr:to>
    <xdr:pic>
      <xdr:nvPicPr>
        <xdr:cNvPr id="3" name="Grafik 2" descr="Creative Commons Lizenzvertrag">
          <a:extLst>
            <a:ext uri="{FF2B5EF4-FFF2-40B4-BE49-F238E27FC236}">
              <a16:creationId xmlns:a16="http://schemas.microsoft.com/office/drawing/2014/main" id="{035606DE-12B8-4541-A4D9-5E1A91687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6444" y="19683097"/>
          <a:ext cx="914650" cy="320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3971544</xdr:colOff>
      <xdr:row>71</xdr:row>
      <xdr:rowOff>17147</xdr:rowOff>
    </xdr:from>
    <xdr:to>
      <xdr:col>5</xdr:col>
      <xdr:colOff>4889369</xdr:colOff>
      <xdr:row>72</xdr:row>
      <xdr:rowOff>163305</xdr:rowOff>
    </xdr:to>
    <xdr:pic>
      <xdr:nvPicPr>
        <xdr:cNvPr id="3" name="Grafik 2" descr="Creative Commons Lizenzvertrag">
          <a:extLst>
            <a:ext uri="{FF2B5EF4-FFF2-40B4-BE49-F238E27FC236}">
              <a16:creationId xmlns:a16="http://schemas.microsoft.com/office/drawing/2014/main" id="{FDE9E46B-62C1-435E-B5E3-2BC7C39EF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6444" y="19683097"/>
          <a:ext cx="914650" cy="320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Homburger - Smaragd und Petrol">
      <a:dk1>
        <a:srgbClr val="112B28"/>
      </a:dk1>
      <a:lt1>
        <a:sysClr val="window" lastClr="FFFFFF"/>
      </a:lt1>
      <a:dk2>
        <a:srgbClr val="C5E1D4"/>
      </a:dk2>
      <a:lt2>
        <a:srgbClr val="ACDBE1"/>
      </a:lt2>
      <a:accent1>
        <a:srgbClr val="8BC4AB"/>
      </a:accent1>
      <a:accent2>
        <a:srgbClr val="5AB7C5"/>
      </a:accent2>
      <a:accent3>
        <a:srgbClr val="34697A"/>
      </a:accent3>
      <a:accent4>
        <a:srgbClr val="66917E"/>
      </a:accent4>
      <a:accent5>
        <a:srgbClr val="112B28"/>
      </a:accent5>
      <a:accent6>
        <a:srgbClr val="00414B"/>
      </a:accent6>
      <a:hlink>
        <a:srgbClr val="8BC4AB"/>
      </a:hlink>
      <a:folHlink>
        <a:srgbClr val="66917E"/>
      </a:folHlink>
    </a:clrScheme>
    <a:fontScheme name="Homburger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121"/>
  <sheetViews>
    <sheetView tabSelected="1" zoomScale="115" zoomScaleNormal="115" workbookViewId="0">
      <selection activeCell="A2" sqref="A2"/>
    </sheetView>
  </sheetViews>
  <sheetFormatPr baseColWidth="10" defaultColWidth="11" defaultRowHeight="14" x14ac:dyDescent="0.3"/>
  <cols>
    <col min="1" max="1" width="5.58203125" customWidth="1"/>
    <col min="2" max="2" width="78.58203125" customWidth="1"/>
    <col min="3" max="3" width="19.58203125" customWidth="1"/>
    <col min="4" max="4" width="14.33203125" customWidth="1"/>
    <col min="5" max="5" width="13.83203125" customWidth="1"/>
    <col min="6" max="6" width="64.33203125" customWidth="1"/>
  </cols>
  <sheetData>
    <row r="2" spans="1:6" ht="20" x14ac:dyDescent="0.4">
      <c r="A2" s="3" t="s">
        <v>0</v>
      </c>
      <c r="B2" s="3"/>
      <c r="F2" s="71" t="s">
        <v>213</v>
      </c>
    </row>
    <row r="3" spans="1:6" ht="11.15" customHeight="1" x14ac:dyDescent="0.4">
      <c r="A3" s="3"/>
      <c r="B3" s="3"/>
    </row>
    <row r="4" spans="1:6" ht="15" customHeight="1" x14ac:dyDescent="0.4">
      <c r="A4" s="16" t="s">
        <v>177</v>
      </c>
      <c r="B4" s="3"/>
      <c r="C4" s="93" t="s">
        <v>1</v>
      </c>
      <c r="D4" s="93"/>
      <c r="E4" s="93"/>
      <c r="F4" s="93"/>
    </row>
    <row r="5" spans="1:6" ht="27.65" customHeight="1" x14ac:dyDescent="0.4">
      <c r="A5" s="14" t="s">
        <v>2</v>
      </c>
      <c r="B5" s="3"/>
      <c r="F5" s="87" t="s">
        <v>249</v>
      </c>
    </row>
    <row r="6" spans="1:6" ht="11.5" customHeight="1" x14ac:dyDescent="0.4">
      <c r="A6" s="3"/>
      <c r="B6" s="3"/>
    </row>
    <row r="7" spans="1:6" x14ac:dyDescent="0.3">
      <c r="A7" s="16" t="s">
        <v>3</v>
      </c>
      <c r="B7" s="15" t="s">
        <v>266</v>
      </c>
      <c r="C7" s="17" t="s">
        <v>4</v>
      </c>
      <c r="E7" s="114" t="s">
        <v>259</v>
      </c>
      <c r="F7" s="115" t="s">
        <v>262</v>
      </c>
    </row>
    <row r="8" spans="1:6" x14ac:dyDescent="0.3">
      <c r="A8" s="16" t="s">
        <v>5</v>
      </c>
      <c r="B8" s="15" t="s">
        <v>6</v>
      </c>
      <c r="C8" s="17" t="s">
        <v>7</v>
      </c>
      <c r="E8" s="116" t="s">
        <v>260</v>
      </c>
      <c r="F8" s="117" t="s">
        <v>263</v>
      </c>
    </row>
    <row r="9" spans="1:6" ht="16.5" x14ac:dyDescent="0.3">
      <c r="A9" s="16" t="s">
        <v>8</v>
      </c>
      <c r="B9" s="4" t="s">
        <v>267</v>
      </c>
      <c r="C9" s="17" t="s">
        <v>268</v>
      </c>
      <c r="E9" s="114" t="s">
        <v>272</v>
      </c>
      <c r="F9" s="115" t="s">
        <v>264</v>
      </c>
    </row>
    <row r="10" spans="1:6" x14ac:dyDescent="0.3">
      <c r="A10" s="16" t="s">
        <v>9</v>
      </c>
      <c r="B10" s="15" t="s">
        <v>10</v>
      </c>
      <c r="C10" s="29" t="s">
        <v>11</v>
      </c>
      <c r="E10" s="114" t="s">
        <v>261</v>
      </c>
      <c r="F10" s="115" t="s">
        <v>264</v>
      </c>
    </row>
    <row r="11" spans="1:6" x14ac:dyDescent="0.3">
      <c r="A11" s="16" t="s">
        <v>16</v>
      </c>
      <c r="B11" s="15" t="s">
        <v>171</v>
      </c>
      <c r="C11" s="64" t="s">
        <v>14</v>
      </c>
    </row>
    <row r="12" spans="1:6" ht="15.65" customHeight="1" x14ac:dyDescent="0.4">
      <c r="A12" s="3"/>
      <c r="B12" s="3"/>
    </row>
    <row r="13" spans="1:6" ht="20" x14ac:dyDescent="0.4">
      <c r="A13" s="14" t="s">
        <v>75</v>
      </c>
      <c r="B13" s="3"/>
    </row>
    <row r="14" spans="1:6" ht="13" customHeight="1" x14ac:dyDescent="0.4">
      <c r="A14" s="3"/>
      <c r="B14" s="3"/>
    </row>
    <row r="15" spans="1:6" ht="29.15" customHeight="1" x14ac:dyDescent="0.4">
      <c r="A15" s="3"/>
      <c r="C15" s="34" t="s">
        <v>143</v>
      </c>
      <c r="D15" s="34" t="s">
        <v>12</v>
      </c>
      <c r="E15" s="34" t="s">
        <v>13</v>
      </c>
      <c r="F15" s="34" t="s">
        <v>137</v>
      </c>
    </row>
    <row r="16" spans="1:6" ht="13" customHeight="1" x14ac:dyDescent="0.4">
      <c r="A16" s="3"/>
      <c r="B16" s="3"/>
    </row>
    <row r="17" spans="1:6" ht="48" x14ac:dyDescent="0.3">
      <c r="A17" s="21" t="s">
        <v>3</v>
      </c>
      <c r="B17" s="22" t="s">
        <v>15</v>
      </c>
      <c r="C17" s="23"/>
      <c r="D17" s="32">
        <v>0.5</v>
      </c>
      <c r="E17" s="27"/>
      <c r="F17" s="66" t="s">
        <v>161</v>
      </c>
    </row>
    <row r="18" spans="1:6" ht="36" x14ac:dyDescent="0.3">
      <c r="A18" s="21" t="s">
        <v>5</v>
      </c>
      <c r="B18" s="22" t="s">
        <v>305</v>
      </c>
      <c r="C18" s="28">
        <v>0.25</v>
      </c>
      <c r="D18" s="24">
        <f>C18*D17</f>
        <v>0.125</v>
      </c>
      <c r="E18" s="25"/>
      <c r="F18" s="66" t="s">
        <v>306</v>
      </c>
    </row>
    <row r="19" spans="1:6" ht="47.5" customHeight="1" x14ac:dyDescent="0.3">
      <c r="A19" s="21" t="s">
        <v>8</v>
      </c>
      <c r="B19" s="22" t="s">
        <v>309</v>
      </c>
      <c r="C19" s="28">
        <v>0.2</v>
      </c>
      <c r="D19" s="24">
        <f>(1-C19)*D18</f>
        <v>0.1</v>
      </c>
      <c r="E19" s="25"/>
      <c r="F19" s="66" t="s">
        <v>273</v>
      </c>
    </row>
    <row r="20" spans="1:6" ht="36" x14ac:dyDescent="0.3">
      <c r="A20" s="21" t="s">
        <v>9</v>
      </c>
      <c r="B20" s="22" t="s">
        <v>310</v>
      </c>
      <c r="C20" s="28">
        <v>0.75</v>
      </c>
      <c r="D20" s="24">
        <f>(1-C20)*D19</f>
        <v>2.5000000000000001E-2</v>
      </c>
      <c r="E20" s="26"/>
      <c r="F20" s="66" t="s">
        <v>274</v>
      </c>
    </row>
    <row r="21" spans="1:6" ht="60" x14ac:dyDescent="0.3">
      <c r="A21" s="21" t="s">
        <v>16</v>
      </c>
      <c r="B21" s="22" t="s">
        <v>312</v>
      </c>
      <c r="C21" s="28">
        <v>0.5</v>
      </c>
      <c r="D21" s="24">
        <f>C21*D20</f>
        <v>1.2500000000000001E-2</v>
      </c>
      <c r="E21" s="26">
        <f>D21</f>
        <v>1.2500000000000001E-2</v>
      </c>
      <c r="F21" s="66" t="s">
        <v>275</v>
      </c>
    </row>
    <row r="22" spans="1:6" ht="13" customHeight="1" x14ac:dyDescent="0.3">
      <c r="A22" s="9"/>
      <c r="B22" s="4"/>
    </row>
    <row r="23" spans="1:6" ht="13" customHeight="1" x14ac:dyDescent="0.3">
      <c r="A23" s="95" t="s">
        <v>17</v>
      </c>
      <c r="B23" s="95"/>
      <c r="C23" s="95"/>
      <c r="D23" s="95"/>
      <c r="E23" s="31">
        <f>E21</f>
        <v>1.2500000000000001E-2</v>
      </c>
    </row>
    <row r="24" spans="1:6" ht="25.5" customHeight="1" x14ac:dyDescent="0.3">
      <c r="A24" s="95" t="s">
        <v>18</v>
      </c>
      <c r="B24" s="95"/>
      <c r="C24" s="95"/>
      <c r="D24" s="95"/>
      <c r="E24" s="31">
        <f>E23*C10</f>
        <v>6.25E-2</v>
      </c>
    </row>
    <row r="25" spans="1:6" ht="13" customHeight="1" x14ac:dyDescent="0.3">
      <c r="B25" s="13"/>
      <c r="C25" s="4"/>
    </row>
    <row r="26" spans="1:6" ht="20" x14ac:dyDescent="0.4">
      <c r="A26" s="14" t="s">
        <v>19</v>
      </c>
      <c r="B26" s="3"/>
    </row>
    <row r="28" spans="1:6" x14ac:dyDescent="0.3">
      <c r="A28" s="82" t="s">
        <v>198</v>
      </c>
      <c r="B28" s="56"/>
      <c r="C28" s="92" t="s">
        <v>212</v>
      </c>
      <c r="D28" s="92"/>
      <c r="E28" s="92"/>
      <c r="F28" s="92"/>
    </row>
    <row r="30" spans="1:6" ht="37.5" customHeight="1" x14ac:dyDescent="0.3">
      <c r="A30" s="1" t="s">
        <v>20</v>
      </c>
      <c r="B30" s="1"/>
      <c r="C30" s="96" t="s">
        <v>242</v>
      </c>
      <c r="D30" s="96"/>
      <c r="E30" s="96"/>
      <c r="F30" s="54" t="s">
        <v>137</v>
      </c>
    </row>
    <row r="31" spans="1:6" ht="28" x14ac:dyDescent="0.3">
      <c r="A31" s="9" t="s">
        <v>3</v>
      </c>
      <c r="B31" s="4" t="s">
        <v>300</v>
      </c>
      <c r="C31" s="28">
        <v>1</v>
      </c>
      <c r="E31" s="6">
        <f>C31</f>
        <v>1</v>
      </c>
      <c r="F31" s="66" t="s">
        <v>155</v>
      </c>
    </row>
    <row r="32" spans="1:6" ht="48" x14ac:dyDescent="0.3">
      <c r="A32" s="9" t="s">
        <v>5</v>
      </c>
      <c r="B32" s="36" t="s">
        <v>148</v>
      </c>
      <c r="C32" s="28">
        <v>1</v>
      </c>
      <c r="D32" s="97">
        <f>C32*C33</f>
        <v>0.1</v>
      </c>
      <c r="E32" s="99">
        <f>D32+D34-(D32*D34)</f>
        <v>0.67600000000000005</v>
      </c>
      <c r="F32" s="66" t="s">
        <v>276</v>
      </c>
    </row>
    <row r="33" spans="1:6" ht="60" x14ac:dyDescent="0.3">
      <c r="A33" s="9"/>
      <c r="B33" s="36" t="s">
        <v>139</v>
      </c>
      <c r="C33" s="28">
        <v>0.1</v>
      </c>
      <c r="D33" s="98"/>
      <c r="E33" s="99"/>
      <c r="F33" s="66" t="s">
        <v>277</v>
      </c>
    </row>
    <row r="34" spans="1:6" ht="108" x14ac:dyDescent="0.3">
      <c r="A34" s="9" t="s">
        <v>8</v>
      </c>
      <c r="B34" s="36" t="s">
        <v>301</v>
      </c>
      <c r="C34" s="28">
        <v>0.8</v>
      </c>
      <c r="D34" s="97">
        <f>C34*C35</f>
        <v>0.64000000000000012</v>
      </c>
      <c r="E34" s="99"/>
      <c r="F34" s="66" t="s">
        <v>295</v>
      </c>
    </row>
    <row r="35" spans="1:6" ht="60" x14ac:dyDescent="0.3">
      <c r="A35" s="9"/>
      <c r="B35" s="36" t="s">
        <v>302</v>
      </c>
      <c r="C35" s="28">
        <v>0.8</v>
      </c>
      <c r="D35" s="98"/>
      <c r="E35" s="99"/>
      <c r="F35" s="66" t="s">
        <v>278</v>
      </c>
    </row>
    <row r="36" spans="1:6" ht="28" x14ac:dyDescent="0.3">
      <c r="A36" s="9" t="s">
        <v>9</v>
      </c>
      <c r="B36" s="4" t="s">
        <v>150</v>
      </c>
      <c r="C36" s="28">
        <v>1</v>
      </c>
      <c r="D36" s="2"/>
      <c r="E36" s="6">
        <f>C36</f>
        <v>1</v>
      </c>
      <c r="F36" s="66" t="s">
        <v>156</v>
      </c>
    </row>
    <row r="37" spans="1:6" ht="120" x14ac:dyDescent="0.3">
      <c r="A37" s="9" t="s">
        <v>16</v>
      </c>
      <c r="B37" s="4" t="s">
        <v>211</v>
      </c>
      <c r="C37" s="28">
        <v>0.3</v>
      </c>
      <c r="D37" s="2"/>
      <c r="E37" s="6">
        <f>C37</f>
        <v>0.3</v>
      </c>
      <c r="F37" s="66" t="s">
        <v>279</v>
      </c>
    </row>
    <row r="38" spans="1:6" ht="168" x14ac:dyDescent="0.3">
      <c r="A38" s="9" t="s">
        <v>21</v>
      </c>
      <c r="B38" s="4" t="s">
        <v>151</v>
      </c>
      <c r="C38" s="28">
        <v>0.8</v>
      </c>
      <c r="D38" s="35"/>
      <c r="E38" s="6">
        <f>1-C38</f>
        <v>0.19999999999999996</v>
      </c>
      <c r="F38" s="66" t="s">
        <v>280</v>
      </c>
    </row>
    <row r="39" spans="1:6" ht="108" x14ac:dyDescent="0.3">
      <c r="A39" s="9" t="s">
        <v>22</v>
      </c>
      <c r="B39" s="4" t="s">
        <v>138</v>
      </c>
      <c r="C39" s="28">
        <v>0.7</v>
      </c>
      <c r="D39" s="35"/>
      <c r="E39" s="6">
        <f>C39</f>
        <v>0.7</v>
      </c>
      <c r="F39" s="66" t="s">
        <v>299</v>
      </c>
    </row>
    <row r="40" spans="1:6" ht="23.25" customHeight="1" x14ac:dyDescent="0.3">
      <c r="A40" s="9"/>
      <c r="B40" s="4"/>
      <c r="C40" s="5"/>
      <c r="D40" s="35"/>
      <c r="E40" s="6"/>
      <c r="F40" s="35"/>
    </row>
    <row r="41" spans="1:6" ht="30.75" customHeight="1" x14ac:dyDescent="0.3">
      <c r="A41" s="101" t="s">
        <v>208</v>
      </c>
      <c r="B41" s="101"/>
      <c r="C41" s="101"/>
      <c r="D41" s="101"/>
      <c r="E41" s="7">
        <f>E31*E32*E36*E37*E38*E39</f>
        <v>2.8391999999999994E-2</v>
      </c>
      <c r="F41" s="35"/>
    </row>
    <row r="42" spans="1:6" ht="16.5" customHeight="1" x14ac:dyDescent="0.3">
      <c r="A42" s="37"/>
      <c r="B42" s="37"/>
      <c r="C42" s="37"/>
      <c r="D42" s="37"/>
      <c r="E42" s="7"/>
      <c r="F42" s="35"/>
    </row>
    <row r="43" spans="1:6" ht="18" customHeight="1" x14ac:dyDescent="0.35">
      <c r="A43" s="14" t="s">
        <v>54</v>
      </c>
      <c r="B43" s="37"/>
      <c r="C43" s="37"/>
      <c r="D43" s="37"/>
      <c r="E43" s="7"/>
      <c r="F43" s="35"/>
    </row>
    <row r="44" spans="1:6" ht="18" customHeight="1" x14ac:dyDescent="0.35">
      <c r="A44" s="14"/>
      <c r="B44" s="37"/>
      <c r="C44" s="37"/>
      <c r="D44" s="37"/>
      <c r="E44" s="7"/>
      <c r="F44" s="35"/>
    </row>
    <row r="45" spans="1:6" ht="18" customHeight="1" x14ac:dyDescent="0.3">
      <c r="A45" s="82" t="s">
        <v>198</v>
      </c>
      <c r="B45" s="56"/>
      <c r="C45" s="92" t="s">
        <v>188</v>
      </c>
      <c r="D45" s="92"/>
      <c r="E45" s="92"/>
      <c r="F45" s="92"/>
    </row>
    <row r="46" spans="1:6" ht="18" customHeight="1" x14ac:dyDescent="0.35">
      <c r="A46" s="14"/>
      <c r="B46" s="56"/>
      <c r="C46" s="56"/>
      <c r="D46" s="56"/>
      <c r="E46" s="58"/>
      <c r="F46" s="63"/>
    </row>
    <row r="47" spans="1:6" ht="19" customHeight="1" x14ac:dyDescent="0.3">
      <c r="A47" s="9"/>
      <c r="B47" s="39"/>
      <c r="C47" s="100" t="s">
        <v>241</v>
      </c>
      <c r="D47" s="100"/>
      <c r="E47" s="100"/>
      <c r="F47" s="54" t="s">
        <v>137</v>
      </c>
    </row>
    <row r="48" spans="1:6" ht="60.5" customHeight="1" x14ac:dyDescent="0.3">
      <c r="A48" s="9" t="s">
        <v>3</v>
      </c>
      <c r="B48" s="53" t="s">
        <v>199</v>
      </c>
      <c r="C48" s="28">
        <v>0.01</v>
      </c>
      <c r="D48" s="52">
        <f>C48</f>
        <v>0.01</v>
      </c>
      <c r="E48" s="107">
        <f>IF(D48+D49-(D48*D49)&gt;1, 1,D48+D49-(D48*D49))</f>
        <v>9.9099999999999994E-2</v>
      </c>
      <c r="F48" s="66" t="s">
        <v>281</v>
      </c>
    </row>
    <row r="49" spans="1:6" ht="108" x14ac:dyDescent="0.3">
      <c r="A49" s="9" t="s">
        <v>5</v>
      </c>
      <c r="B49" s="53" t="s">
        <v>201</v>
      </c>
      <c r="C49" s="28">
        <v>0.3</v>
      </c>
      <c r="D49" s="105">
        <f>C49*C50</f>
        <v>0.09</v>
      </c>
      <c r="E49" s="107"/>
      <c r="F49" s="66" t="s">
        <v>282</v>
      </c>
    </row>
    <row r="50" spans="1:6" ht="84" x14ac:dyDescent="0.3">
      <c r="A50" s="9" t="s">
        <v>8</v>
      </c>
      <c r="B50" s="53" t="s">
        <v>202</v>
      </c>
      <c r="C50" s="28">
        <v>0.3</v>
      </c>
      <c r="D50" s="106"/>
      <c r="E50" s="107"/>
      <c r="F50" s="66" t="s">
        <v>283</v>
      </c>
    </row>
    <row r="51" spans="1:6" ht="84" x14ac:dyDescent="0.3">
      <c r="A51" s="9" t="s">
        <v>9</v>
      </c>
      <c r="B51" s="53" t="s">
        <v>251</v>
      </c>
      <c r="C51" s="28">
        <v>0.05</v>
      </c>
      <c r="D51" s="39"/>
      <c r="E51" s="7">
        <f>C51</f>
        <v>0.05</v>
      </c>
      <c r="F51" s="66" t="s">
        <v>284</v>
      </c>
    </row>
    <row r="52" spans="1:6" ht="18.75" customHeight="1" x14ac:dyDescent="0.3">
      <c r="A52" s="9"/>
      <c r="B52" s="39"/>
      <c r="C52" s="39"/>
      <c r="D52" s="39"/>
      <c r="E52" s="7"/>
      <c r="F52" s="40"/>
    </row>
    <row r="53" spans="1:6" ht="40.5" customHeight="1" x14ac:dyDescent="0.3">
      <c r="A53" s="101" t="s">
        <v>207</v>
      </c>
      <c r="B53" s="101"/>
      <c r="C53" s="101"/>
      <c r="D53" s="101"/>
      <c r="E53" s="7">
        <f>E48*E51</f>
        <v>4.9550000000000002E-3</v>
      </c>
      <c r="F53" s="40"/>
    </row>
    <row r="54" spans="1:6" ht="18.75" customHeight="1" x14ac:dyDescent="0.3">
      <c r="A54" s="12"/>
      <c r="B54" s="12"/>
      <c r="C54" s="12"/>
      <c r="D54" s="12"/>
      <c r="E54" s="8"/>
      <c r="F54" s="35"/>
    </row>
    <row r="55" spans="1:6" ht="15" customHeight="1" x14ac:dyDescent="0.35">
      <c r="A55" s="14" t="s">
        <v>23</v>
      </c>
      <c r="B55" s="12"/>
      <c r="C55" s="12"/>
      <c r="D55" s="12"/>
      <c r="E55" s="8"/>
      <c r="F55" s="35"/>
    </row>
    <row r="56" spans="1:6" ht="11.5" customHeight="1" x14ac:dyDescent="0.3">
      <c r="A56" s="12"/>
      <c r="B56" s="12"/>
      <c r="C56" s="12"/>
      <c r="D56" s="12"/>
      <c r="E56" s="8"/>
      <c r="F56" s="35"/>
    </row>
    <row r="57" spans="1:6" x14ac:dyDescent="0.3">
      <c r="A57" s="95" t="s">
        <v>24</v>
      </c>
      <c r="B57" s="95"/>
      <c r="C57" s="95"/>
      <c r="D57" s="95"/>
      <c r="E57" s="7">
        <f>E24</f>
        <v>6.25E-2</v>
      </c>
      <c r="F57" s="35"/>
    </row>
    <row r="58" spans="1:6" ht="31" customHeight="1" x14ac:dyDescent="0.3">
      <c r="A58" s="101" t="s">
        <v>209</v>
      </c>
      <c r="B58" s="101"/>
      <c r="C58" s="101"/>
      <c r="D58" s="101"/>
      <c r="E58" s="7">
        <f>E41</f>
        <v>2.8391999999999994E-2</v>
      </c>
      <c r="F58" s="40"/>
    </row>
    <row r="59" spans="1:6" ht="29.5" customHeight="1" x14ac:dyDescent="0.3">
      <c r="A59" s="101" t="s">
        <v>210</v>
      </c>
      <c r="B59" s="101"/>
      <c r="C59" s="101"/>
      <c r="D59" s="101"/>
      <c r="E59" s="7">
        <f>E53</f>
        <v>4.9550000000000002E-3</v>
      </c>
      <c r="F59" s="35"/>
    </row>
    <row r="60" spans="1:6" ht="15" customHeight="1" x14ac:dyDescent="0.3">
      <c r="A60" s="12"/>
      <c r="B60" s="12"/>
      <c r="C60" s="12"/>
      <c r="D60" s="12"/>
      <c r="E60" s="8"/>
      <c r="F60" s="35"/>
    </row>
    <row r="61" spans="1:6" ht="15" customHeight="1" x14ac:dyDescent="0.3">
      <c r="A61" s="91" t="s">
        <v>76</v>
      </c>
      <c r="B61" s="91"/>
      <c r="C61" s="91"/>
      <c r="D61" s="91"/>
      <c r="E61" s="18">
        <f>E57*E58+E59</f>
        <v>6.7294999999999994E-3</v>
      </c>
      <c r="F61" s="35"/>
    </row>
    <row r="62" spans="1:6" ht="15" customHeight="1" x14ac:dyDescent="0.3">
      <c r="A62" s="38"/>
      <c r="B62" s="38"/>
      <c r="C62" s="38"/>
      <c r="D62" s="38"/>
      <c r="E62" s="8"/>
      <c r="F62" s="35"/>
    </row>
    <row r="63" spans="1:6" ht="15" customHeight="1" x14ac:dyDescent="0.3">
      <c r="A63" s="109" t="s">
        <v>85</v>
      </c>
      <c r="B63" s="109"/>
      <c r="C63" s="49"/>
      <c r="D63" s="110" t="str">
        <f>IF(E61&lt;=0.05,"Sehr tief",IF(E61&lt;=0.1,"Tief",IF(E61&lt;=0.25,"Mittel",IF(E61&lt;=0.5,"Hoch","Sehr hoch"))))</f>
        <v>Sehr tief</v>
      </c>
      <c r="E63" s="110"/>
      <c r="F63" s="51"/>
    </row>
    <row r="64" spans="1:6" ht="15" customHeight="1" x14ac:dyDescent="0.3">
      <c r="A64" s="49"/>
      <c r="B64" s="49"/>
      <c r="C64" s="49"/>
      <c r="D64" s="49"/>
      <c r="E64" s="8"/>
      <c r="F64" s="51"/>
    </row>
    <row r="65" spans="1:6" ht="19.5" customHeight="1" x14ac:dyDescent="0.3">
      <c r="A65" s="95" t="s">
        <v>25</v>
      </c>
      <c r="B65" s="95"/>
      <c r="C65" s="95"/>
      <c r="D65" s="95"/>
      <c r="E65" s="30">
        <f>LN(1-0.9)/LN(1-$E$61)*$C$10</f>
        <v>1705.0514531791134</v>
      </c>
      <c r="F65" s="35"/>
    </row>
    <row r="66" spans="1:6" ht="15" customHeight="1" x14ac:dyDescent="0.3">
      <c r="A66" s="95" t="s">
        <v>26</v>
      </c>
      <c r="B66" s="95"/>
      <c r="C66" s="95"/>
      <c r="D66" s="95"/>
      <c r="E66" s="30">
        <f>LN(1-0.5)/LN(1-$E$61)*$C$10</f>
        <v>513.27163155737333</v>
      </c>
      <c r="F66" s="35"/>
    </row>
    <row r="67" spans="1:6" ht="15" customHeight="1" x14ac:dyDescent="0.3">
      <c r="A67" s="108" t="s">
        <v>27</v>
      </c>
      <c r="B67" s="108"/>
      <c r="C67" s="108"/>
      <c r="D67" s="108"/>
      <c r="E67" s="30"/>
      <c r="F67" s="35"/>
    </row>
    <row r="68" spans="1:6" ht="22" customHeight="1" x14ac:dyDescent="0.3">
      <c r="A68" s="33"/>
      <c r="B68" s="33"/>
      <c r="C68" s="33"/>
      <c r="D68" s="33"/>
      <c r="E68" s="30"/>
      <c r="F68" s="35"/>
    </row>
    <row r="69" spans="1:6" ht="39" customHeight="1" x14ac:dyDescent="0.3">
      <c r="A69" s="94" t="s">
        <v>118</v>
      </c>
      <c r="B69" s="94"/>
      <c r="C69" s="94"/>
      <c r="D69" s="94"/>
      <c r="E69" s="94"/>
      <c r="F69" s="94"/>
    </row>
    <row r="70" spans="1:6" ht="50" customHeight="1" x14ac:dyDescent="0.3">
      <c r="A70" s="94" t="s">
        <v>119</v>
      </c>
      <c r="B70" s="94"/>
      <c r="C70" s="94"/>
      <c r="D70" s="94"/>
      <c r="E70" s="94"/>
      <c r="F70" s="94"/>
    </row>
    <row r="71" spans="1:6" ht="25" customHeight="1" x14ac:dyDescent="0.3">
      <c r="A71" s="94" t="s">
        <v>77</v>
      </c>
      <c r="B71" s="94"/>
      <c r="C71" s="94"/>
      <c r="D71" s="94"/>
      <c r="E71" s="94"/>
      <c r="F71" s="94"/>
    </row>
    <row r="72" spans="1:6" x14ac:dyDescent="0.3">
      <c r="A72" s="94" t="s">
        <v>84</v>
      </c>
      <c r="B72" s="94"/>
      <c r="C72" s="94"/>
      <c r="D72" s="94"/>
      <c r="E72" s="94"/>
      <c r="F72" s="94"/>
    </row>
    <row r="73" spans="1:6" ht="15" customHeight="1" x14ac:dyDescent="0.3">
      <c r="F73" s="35"/>
    </row>
    <row r="74" spans="1:6" ht="49" customHeight="1" x14ac:dyDescent="0.3">
      <c r="A74" s="90" t="s">
        <v>123</v>
      </c>
      <c r="B74" s="90"/>
      <c r="C74" s="90"/>
      <c r="D74" s="90"/>
      <c r="E74" s="90"/>
      <c r="F74" s="90"/>
    </row>
    <row r="75" spans="1:6" ht="47.5" customHeight="1" x14ac:dyDescent="0.3">
      <c r="A75" s="90" t="s">
        <v>116</v>
      </c>
      <c r="B75" s="90"/>
      <c r="C75" s="90"/>
      <c r="D75" s="90"/>
      <c r="E75" s="90"/>
      <c r="F75" s="90"/>
    </row>
    <row r="76" spans="1:6" ht="47.5" customHeight="1" x14ac:dyDescent="0.3">
      <c r="A76" s="90" t="s">
        <v>153</v>
      </c>
      <c r="B76" s="90"/>
      <c r="C76" s="90"/>
      <c r="D76" s="90"/>
      <c r="E76" s="90"/>
      <c r="F76" s="90"/>
    </row>
    <row r="77" spans="1:6" ht="32.5" customHeight="1" x14ac:dyDescent="0.3">
      <c r="A77" s="90" t="s">
        <v>127</v>
      </c>
      <c r="B77" s="90"/>
      <c r="C77" s="90"/>
      <c r="D77" s="90"/>
      <c r="E77" s="90"/>
      <c r="F77" s="90"/>
    </row>
    <row r="78" spans="1:6" ht="32" customHeight="1" x14ac:dyDescent="0.3">
      <c r="A78" s="90" t="s">
        <v>128</v>
      </c>
      <c r="B78" s="90"/>
      <c r="C78" s="90"/>
      <c r="D78" s="90"/>
      <c r="E78" s="90"/>
      <c r="F78" s="90"/>
    </row>
    <row r="79" spans="1:6" ht="18.5" customHeight="1" x14ac:dyDescent="0.3">
      <c r="A79" s="90" t="s">
        <v>28</v>
      </c>
      <c r="B79" s="90"/>
      <c r="C79" s="90"/>
      <c r="D79" s="90"/>
      <c r="E79" s="90"/>
      <c r="F79" s="90"/>
    </row>
    <row r="80" spans="1:6" ht="76.5" customHeight="1" x14ac:dyDescent="0.3">
      <c r="A80" s="90" t="s">
        <v>130</v>
      </c>
      <c r="B80" s="90"/>
      <c r="C80" s="90"/>
      <c r="D80" s="90"/>
      <c r="E80" s="90"/>
      <c r="F80" s="90"/>
    </row>
    <row r="81" spans="1:6" ht="62.5" customHeight="1" x14ac:dyDescent="0.3">
      <c r="A81" s="90" t="s">
        <v>133</v>
      </c>
      <c r="B81" s="90"/>
      <c r="C81" s="90"/>
      <c r="D81" s="90"/>
      <c r="E81" s="90"/>
      <c r="F81" s="90"/>
    </row>
    <row r="82" spans="1:6" ht="46.5" customHeight="1" x14ac:dyDescent="0.3">
      <c r="A82" s="90" t="s">
        <v>134</v>
      </c>
      <c r="B82" s="90"/>
      <c r="C82" s="90"/>
      <c r="D82" s="90"/>
      <c r="E82" s="90"/>
      <c r="F82" s="90"/>
    </row>
    <row r="83" spans="1:6" ht="47.5" customHeight="1" x14ac:dyDescent="0.3">
      <c r="A83" s="90" t="s">
        <v>131</v>
      </c>
      <c r="B83" s="90"/>
      <c r="C83" s="90"/>
      <c r="D83" s="90"/>
      <c r="E83" s="90"/>
      <c r="F83" s="90"/>
    </row>
    <row r="84" spans="1:6" ht="33" customHeight="1" x14ac:dyDescent="0.3">
      <c r="A84" s="90" t="s">
        <v>140</v>
      </c>
      <c r="B84" s="90"/>
      <c r="C84" s="90"/>
      <c r="D84" s="90"/>
      <c r="E84" s="90"/>
      <c r="F84" s="90"/>
    </row>
    <row r="85" spans="1:6" ht="48.5" customHeight="1" x14ac:dyDescent="0.3">
      <c r="A85" s="90" t="s">
        <v>204</v>
      </c>
      <c r="B85" s="90"/>
      <c r="C85" s="90"/>
      <c r="D85" s="90"/>
      <c r="E85" s="90"/>
      <c r="F85" s="90"/>
    </row>
    <row r="86" spans="1:6" ht="20.5" customHeight="1" x14ac:dyDescent="0.3">
      <c r="A86" s="90" t="s">
        <v>206</v>
      </c>
      <c r="B86" s="90"/>
      <c r="C86" s="90"/>
      <c r="D86" s="90"/>
      <c r="E86" s="90"/>
      <c r="F86" s="90"/>
    </row>
    <row r="87" spans="1:6" ht="18.649999999999999" customHeight="1" x14ac:dyDescent="0.3">
      <c r="A87" s="104" t="s">
        <v>205</v>
      </c>
      <c r="B87" s="104"/>
      <c r="C87" s="104"/>
      <c r="D87" s="104"/>
      <c r="E87" s="104"/>
    </row>
    <row r="88" spans="1:6" ht="8.5" customHeight="1" x14ac:dyDescent="0.3"/>
    <row r="89" spans="1:6" x14ac:dyDescent="0.3">
      <c r="A89" s="11" t="s">
        <v>29</v>
      </c>
      <c r="B89" s="10" t="s">
        <v>30</v>
      </c>
    </row>
    <row r="90" spans="1:6" x14ac:dyDescent="0.3">
      <c r="A90" s="11"/>
      <c r="B90" s="10" t="s">
        <v>31</v>
      </c>
    </row>
    <row r="91" spans="1:6" x14ac:dyDescent="0.3">
      <c r="A91" s="11"/>
      <c r="B91" s="10" t="s">
        <v>89</v>
      </c>
    </row>
    <row r="92" spans="1:6" x14ac:dyDescent="0.3">
      <c r="A92" s="11"/>
      <c r="B92" s="10" t="s">
        <v>32</v>
      </c>
    </row>
    <row r="93" spans="1:6" x14ac:dyDescent="0.3">
      <c r="A93" s="11"/>
      <c r="B93" s="10" t="s">
        <v>33</v>
      </c>
    </row>
    <row r="94" spans="1:6" x14ac:dyDescent="0.3">
      <c r="A94" s="11" t="s">
        <v>29</v>
      </c>
      <c r="B94" s="10" t="s">
        <v>34</v>
      </c>
    </row>
    <row r="95" spans="1:6" x14ac:dyDescent="0.3">
      <c r="A95" s="11"/>
      <c r="B95" s="10" t="s">
        <v>35</v>
      </c>
    </row>
    <row r="96" spans="1:6" x14ac:dyDescent="0.3">
      <c r="A96" s="11" t="s">
        <v>29</v>
      </c>
      <c r="B96" s="10" t="s">
        <v>36</v>
      </c>
    </row>
    <row r="97" spans="1:2" x14ac:dyDescent="0.3">
      <c r="A97" s="11"/>
      <c r="B97" s="10" t="s">
        <v>37</v>
      </c>
    </row>
    <row r="98" spans="1:2" x14ac:dyDescent="0.3">
      <c r="A98" s="11" t="s">
        <v>29</v>
      </c>
      <c r="B98" s="10" t="s">
        <v>38</v>
      </c>
    </row>
    <row r="99" spans="1:2" x14ac:dyDescent="0.3">
      <c r="A99" s="11"/>
      <c r="B99" s="10" t="s">
        <v>39</v>
      </c>
    </row>
    <row r="100" spans="1:2" x14ac:dyDescent="0.3">
      <c r="A100" s="11" t="s">
        <v>29</v>
      </c>
      <c r="B100" s="10" t="s">
        <v>40</v>
      </c>
    </row>
    <row r="101" spans="1:2" x14ac:dyDescent="0.3">
      <c r="A101" s="11"/>
      <c r="B101" s="10" t="s">
        <v>41</v>
      </c>
    </row>
    <row r="102" spans="1:2" x14ac:dyDescent="0.3">
      <c r="A102" s="11"/>
      <c r="B102" s="10" t="s">
        <v>42</v>
      </c>
    </row>
    <row r="103" spans="1:2" x14ac:dyDescent="0.3">
      <c r="A103" s="11" t="s">
        <v>29</v>
      </c>
      <c r="B103" s="10" t="s">
        <v>43</v>
      </c>
    </row>
    <row r="104" spans="1:2" x14ac:dyDescent="0.3">
      <c r="A104" s="11"/>
      <c r="B104" s="10" t="s">
        <v>97</v>
      </c>
    </row>
    <row r="105" spans="1:2" x14ac:dyDescent="0.3">
      <c r="A105" s="11"/>
      <c r="B105" s="10" t="s">
        <v>44</v>
      </c>
    </row>
    <row r="106" spans="1:2" x14ac:dyDescent="0.3">
      <c r="A106" s="11"/>
      <c r="B106" s="10" t="s">
        <v>45</v>
      </c>
    </row>
    <row r="107" spans="1:2" x14ac:dyDescent="0.3">
      <c r="A107" s="11"/>
      <c r="B107" s="10" t="s">
        <v>46</v>
      </c>
    </row>
    <row r="108" spans="1:2" x14ac:dyDescent="0.3">
      <c r="A108" s="11"/>
      <c r="B108" s="10" t="s">
        <v>47</v>
      </c>
    </row>
    <row r="109" spans="1:2" x14ac:dyDescent="0.3">
      <c r="A109" s="11" t="s">
        <v>29</v>
      </c>
      <c r="B109" s="10" t="s">
        <v>48</v>
      </c>
    </row>
    <row r="110" spans="1:2" x14ac:dyDescent="0.3">
      <c r="A110" s="11" t="s">
        <v>29</v>
      </c>
      <c r="B110" s="10" t="s">
        <v>49</v>
      </c>
    </row>
    <row r="111" spans="1:2" x14ac:dyDescent="0.3">
      <c r="A111" s="11" t="s">
        <v>29</v>
      </c>
      <c r="B111" s="10" t="s">
        <v>50</v>
      </c>
    </row>
    <row r="112" spans="1:2" x14ac:dyDescent="0.3">
      <c r="A112" s="11" t="s">
        <v>29</v>
      </c>
      <c r="B112" s="10" t="s">
        <v>51</v>
      </c>
    </row>
    <row r="113" spans="1:6" x14ac:dyDescent="0.3">
      <c r="A113" s="11"/>
      <c r="B113" s="10" t="s">
        <v>52</v>
      </c>
    </row>
    <row r="114" spans="1:6" x14ac:dyDescent="0.3">
      <c r="A114" s="11" t="s">
        <v>29</v>
      </c>
      <c r="B114" s="10" t="s">
        <v>112</v>
      </c>
    </row>
    <row r="115" spans="1:6" x14ac:dyDescent="0.3">
      <c r="A115" s="10"/>
      <c r="B115" s="10" t="s">
        <v>53</v>
      </c>
    </row>
    <row r="118" spans="1:6" ht="31.5" customHeight="1" x14ac:dyDescent="0.3">
      <c r="A118" s="102" t="s">
        <v>321</v>
      </c>
      <c r="B118" s="102"/>
      <c r="C118" s="102"/>
      <c r="D118" s="102"/>
      <c r="E118" s="102"/>
      <c r="F118" s="103" t="s">
        <v>271</v>
      </c>
    </row>
    <row r="119" spans="1:6" ht="77.5" customHeight="1" x14ac:dyDescent="0.3">
      <c r="A119" s="102"/>
      <c r="B119" s="102"/>
      <c r="C119" s="102"/>
      <c r="D119" s="102"/>
      <c r="E119" s="102"/>
      <c r="F119" s="103"/>
    </row>
    <row r="120" spans="1:6" x14ac:dyDescent="0.3">
      <c r="A120" s="19"/>
    </row>
    <row r="121" spans="1:6" x14ac:dyDescent="0.3">
      <c r="A121" s="20"/>
    </row>
  </sheetData>
  <mergeCells count="43">
    <mergeCell ref="C28:F28"/>
    <mergeCell ref="A118:E119"/>
    <mergeCell ref="F118:F119"/>
    <mergeCell ref="A41:D41"/>
    <mergeCell ref="A87:E87"/>
    <mergeCell ref="A57:D57"/>
    <mergeCell ref="A53:D53"/>
    <mergeCell ref="D49:D50"/>
    <mergeCell ref="E48:E50"/>
    <mergeCell ref="A59:D59"/>
    <mergeCell ref="A65:D65"/>
    <mergeCell ref="A67:D67"/>
    <mergeCell ref="A63:B63"/>
    <mergeCell ref="D63:E63"/>
    <mergeCell ref="A74:F74"/>
    <mergeCell ref="A75:F75"/>
    <mergeCell ref="C45:F45"/>
    <mergeCell ref="A86:F86"/>
    <mergeCell ref="C4:F4"/>
    <mergeCell ref="A69:F69"/>
    <mergeCell ref="A70:F70"/>
    <mergeCell ref="A71:F71"/>
    <mergeCell ref="A72:F72"/>
    <mergeCell ref="A24:D24"/>
    <mergeCell ref="A66:D66"/>
    <mergeCell ref="C30:E30"/>
    <mergeCell ref="D32:D33"/>
    <mergeCell ref="D34:D35"/>
    <mergeCell ref="E32:E35"/>
    <mergeCell ref="C47:E47"/>
    <mergeCell ref="A23:D23"/>
    <mergeCell ref="A58:D58"/>
    <mergeCell ref="A61:D61"/>
    <mergeCell ref="A76:F76"/>
    <mergeCell ref="A77:F77"/>
    <mergeCell ref="A78:F78"/>
    <mergeCell ref="A79:F79"/>
    <mergeCell ref="A80:F80"/>
    <mergeCell ref="A81:F81"/>
    <mergeCell ref="A82:F82"/>
    <mergeCell ref="A83:F83"/>
    <mergeCell ref="A85:F85"/>
    <mergeCell ref="A84:F84"/>
  </mergeCells>
  <pageMargins left="0.7" right="0.7" top="0.78740157499999996" bottom="0.78740157499999996" header="0.3" footer="0.3"/>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121"/>
  <sheetViews>
    <sheetView zoomScale="115" zoomScaleNormal="115" workbookViewId="0">
      <selection activeCell="A2" sqref="A2"/>
    </sheetView>
  </sheetViews>
  <sheetFormatPr baseColWidth="10" defaultColWidth="11" defaultRowHeight="14" x14ac:dyDescent="0.3"/>
  <cols>
    <col min="1" max="1" width="5.58203125" customWidth="1"/>
    <col min="2" max="2" width="78.58203125" customWidth="1"/>
    <col min="3" max="3" width="19.58203125" customWidth="1"/>
    <col min="4" max="4" width="13.58203125" customWidth="1"/>
    <col min="5" max="5" width="13.83203125" customWidth="1"/>
    <col min="6" max="6" width="64.33203125" customWidth="1"/>
  </cols>
  <sheetData>
    <row r="2" spans="1:6" ht="20" x14ac:dyDescent="0.4">
      <c r="A2" s="3" t="s">
        <v>71</v>
      </c>
      <c r="B2" s="3"/>
      <c r="F2" s="70" t="s">
        <v>174</v>
      </c>
    </row>
    <row r="3" spans="1:6" ht="11.15" customHeight="1" x14ac:dyDescent="0.4">
      <c r="A3" s="3"/>
      <c r="B3" s="3"/>
    </row>
    <row r="4" spans="1:6" ht="15" customHeight="1" x14ac:dyDescent="0.4">
      <c r="A4" s="16" t="s">
        <v>176</v>
      </c>
      <c r="B4" s="3"/>
      <c r="C4" s="93" t="s">
        <v>55</v>
      </c>
      <c r="D4" s="93"/>
      <c r="E4" s="93"/>
      <c r="F4" s="93"/>
    </row>
    <row r="5" spans="1:6" ht="27.65" customHeight="1" x14ac:dyDescent="0.4">
      <c r="A5" s="14" t="s">
        <v>59</v>
      </c>
      <c r="B5" s="3"/>
      <c r="F5" s="86" t="s">
        <v>248</v>
      </c>
    </row>
    <row r="6" spans="1:6" ht="11.5" customHeight="1" x14ac:dyDescent="0.4">
      <c r="A6" s="3"/>
      <c r="B6" s="3"/>
    </row>
    <row r="7" spans="1:6" x14ac:dyDescent="0.3">
      <c r="A7" s="16" t="s">
        <v>3</v>
      </c>
      <c r="B7" s="15" t="s">
        <v>56</v>
      </c>
      <c r="C7" s="48" t="s">
        <v>78</v>
      </c>
      <c r="E7" s="114" t="s">
        <v>252</v>
      </c>
      <c r="F7" s="119" t="s">
        <v>258</v>
      </c>
    </row>
    <row r="8" spans="1:6" ht="28" x14ac:dyDescent="0.3">
      <c r="A8" s="9" t="s">
        <v>5</v>
      </c>
      <c r="B8" s="15" t="s">
        <v>72</v>
      </c>
      <c r="C8" s="48" t="s">
        <v>265</v>
      </c>
      <c r="E8" s="116" t="s">
        <v>253</v>
      </c>
      <c r="F8" s="117" t="s">
        <v>257</v>
      </c>
    </row>
    <row r="9" spans="1:6" ht="16.5" x14ac:dyDescent="0.3">
      <c r="A9" s="16" t="s">
        <v>8</v>
      </c>
      <c r="B9" s="4" t="s">
        <v>57</v>
      </c>
      <c r="C9" s="48" t="s">
        <v>268</v>
      </c>
      <c r="E9" s="114" t="s">
        <v>254</v>
      </c>
      <c r="F9" s="115" t="s">
        <v>256</v>
      </c>
    </row>
    <row r="10" spans="1:6" x14ac:dyDescent="0.3">
      <c r="A10" s="16" t="s">
        <v>9</v>
      </c>
      <c r="B10" s="15" t="s">
        <v>73</v>
      </c>
      <c r="C10" s="29" t="s">
        <v>11</v>
      </c>
      <c r="E10" s="114" t="s">
        <v>255</v>
      </c>
      <c r="F10" s="115" t="s">
        <v>256</v>
      </c>
    </row>
    <row r="11" spans="1:6" x14ac:dyDescent="0.3">
      <c r="A11" s="16" t="s">
        <v>16</v>
      </c>
      <c r="B11" s="15" t="s">
        <v>172</v>
      </c>
      <c r="C11" s="64" t="s">
        <v>173</v>
      </c>
    </row>
    <row r="12" spans="1:6" ht="15.65" customHeight="1" x14ac:dyDescent="0.4">
      <c r="A12" s="3"/>
      <c r="B12" s="3"/>
    </row>
    <row r="13" spans="1:6" ht="20" x14ac:dyDescent="0.4">
      <c r="A13" s="14" t="s">
        <v>74</v>
      </c>
      <c r="B13" s="3"/>
    </row>
    <row r="14" spans="1:6" ht="13" customHeight="1" x14ac:dyDescent="0.4">
      <c r="A14" s="3"/>
      <c r="B14" s="3"/>
    </row>
    <row r="15" spans="1:6" ht="33" customHeight="1" x14ac:dyDescent="0.4">
      <c r="A15" s="3"/>
      <c r="C15" s="50" t="s">
        <v>144</v>
      </c>
      <c r="D15" s="42" t="s">
        <v>79</v>
      </c>
      <c r="E15" s="42" t="s">
        <v>60</v>
      </c>
      <c r="F15" s="54" t="s">
        <v>142</v>
      </c>
    </row>
    <row r="16" spans="1:6" ht="13" customHeight="1" x14ac:dyDescent="0.4">
      <c r="A16" s="3"/>
      <c r="B16" s="3"/>
    </row>
    <row r="17" spans="1:6" ht="48" x14ac:dyDescent="0.3">
      <c r="A17" s="21" t="s">
        <v>3</v>
      </c>
      <c r="B17" s="22" t="s">
        <v>61</v>
      </c>
      <c r="C17" s="23"/>
      <c r="D17" s="32">
        <v>0.5</v>
      </c>
      <c r="E17" s="27"/>
      <c r="F17" s="66" t="s">
        <v>160</v>
      </c>
    </row>
    <row r="18" spans="1:6" ht="36" x14ac:dyDescent="0.3">
      <c r="A18" s="21" t="s">
        <v>5</v>
      </c>
      <c r="B18" s="22" t="s">
        <v>304</v>
      </c>
      <c r="C18" s="28">
        <v>0.25</v>
      </c>
      <c r="D18" s="24">
        <f>C18*D17</f>
        <v>0.125</v>
      </c>
      <c r="E18" s="25"/>
      <c r="F18" s="66" t="s">
        <v>303</v>
      </c>
    </row>
    <row r="19" spans="1:6" ht="30.5" x14ac:dyDescent="0.3">
      <c r="A19" s="21" t="s">
        <v>8</v>
      </c>
      <c r="B19" s="22" t="s">
        <v>307</v>
      </c>
      <c r="C19" s="28">
        <v>0.2</v>
      </c>
      <c r="D19" s="24">
        <f>(1-C19)*D18</f>
        <v>0.1</v>
      </c>
      <c r="E19" s="25"/>
      <c r="F19" s="66" t="s">
        <v>157</v>
      </c>
    </row>
    <row r="20" spans="1:6" ht="36" x14ac:dyDescent="0.3">
      <c r="A20" s="21" t="s">
        <v>9</v>
      </c>
      <c r="B20" s="22" t="s">
        <v>308</v>
      </c>
      <c r="C20" s="28">
        <v>0.75</v>
      </c>
      <c r="D20" s="24">
        <f>(1-C20)*D19</f>
        <v>2.5000000000000001E-2</v>
      </c>
      <c r="E20" s="26"/>
      <c r="F20" s="66" t="s">
        <v>289</v>
      </c>
    </row>
    <row r="21" spans="1:6" ht="60" x14ac:dyDescent="0.3">
      <c r="A21" s="21" t="s">
        <v>16</v>
      </c>
      <c r="B21" s="22" t="s">
        <v>311</v>
      </c>
      <c r="C21" s="28">
        <v>0.5</v>
      </c>
      <c r="D21" s="24">
        <f>C21*D20</f>
        <v>1.2500000000000001E-2</v>
      </c>
      <c r="E21" s="26">
        <f>D21</f>
        <v>1.2500000000000001E-2</v>
      </c>
      <c r="F21" s="66" t="s">
        <v>290</v>
      </c>
    </row>
    <row r="22" spans="1:6" ht="13" customHeight="1" x14ac:dyDescent="0.3">
      <c r="A22" s="9"/>
      <c r="B22" s="4"/>
    </row>
    <row r="23" spans="1:6" x14ac:dyDescent="0.3">
      <c r="A23" s="95" t="s">
        <v>62</v>
      </c>
      <c r="B23" s="95"/>
      <c r="C23" s="95"/>
      <c r="D23" s="95"/>
      <c r="E23" s="31">
        <f>E21</f>
        <v>1.2500000000000001E-2</v>
      </c>
    </row>
    <row r="24" spans="1:6" x14ac:dyDescent="0.3">
      <c r="A24" s="95" t="s">
        <v>63</v>
      </c>
      <c r="B24" s="95"/>
      <c r="C24" s="95"/>
      <c r="D24" s="95"/>
      <c r="E24" s="31">
        <f>E23*C10</f>
        <v>6.25E-2</v>
      </c>
    </row>
    <row r="25" spans="1:6" ht="13" customHeight="1" x14ac:dyDescent="0.3">
      <c r="B25" s="13"/>
      <c r="C25" s="4"/>
    </row>
    <row r="26" spans="1:6" ht="20" x14ac:dyDescent="0.4">
      <c r="A26" s="14" t="s">
        <v>64</v>
      </c>
      <c r="B26" s="3"/>
    </row>
    <row r="28" spans="1:6" x14ac:dyDescent="0.3">
      <c r="A28" t="s">
        <v>187</v>
      </c>
      <c r="B28" s="11"/>
      <c r="C28" s="81" t="s">
        <v>186</v>
      </c>
    </row>
    <row r="29" spans="1:6" x14ac:dyDescent="0.3">
      <c r="B29" s="11"/>
      <c r="C29" s="81"/>
    </row>
    <row r="30" spans="1:6" ht="37.5" customHeight="1" x14ac:dyDescent="0.3">
      <c r="A30" s="1" t="s">
        <v>65</v>
      </c>
      <c r="B30" s="1"/>
      <c r="C30" s="112" t="s">
        <v>240</v>
      </c>
      <c r="D30" s="96"/>
      <c r="E30" s="96"/>
      <c r="F30" s="54" t="s">
        <v>142</v>
      </c>
    </row>
    <row r="31" spans="1:6" ht="24" x14ac:dyDescent="0.3">
      <c r="A31" s="9" t="s">
        <v>3</v>
      </c>
      <c r="B31" s="4" t="s">
        <v>145</v>
      </c>
      <c r="C31" s="28">
        <v>1</v>
      </c>
      <c r="E31" s="47">
        <f>C31</f>
        <v>1</v>
      </c>
      <c r="F31" s="66" t="s">
        <v>291</v>
      </c>
    </row>
    <row r="32" spans="1:6" ht="36" x14ac:dyDescent="0.3">
      <c r="A32" s="9" t="s">
        <v>5</v>
      </c>
      <c r="B32" s="44" t="s">
        <v>147</v>
      </c>
      <c r="C32" s="28">
        <v>1</v>
      </c>
      <c r="D32" s="97">
        <f>C32*C33</f>
        <v>0.1</v>
      </c>
      <c r="E32" s="99">
        <f>D32+D34-(D32*D34)</f>
        <v>0.67600000000000005</v>
      </c>
      <c r="F32" s="66" t="s">
        <v>292</v>
      </c>
    </row>
    <row r="33" spans="1:6" ht="60" x14ac:dyDescent="0.3">
      <c r="A33" s="9"/>
      <c r="B33" s="44" t="s">
        <v>146</v>
      </c>
      <c r="C33" s="28">
        <v>0.1</v>
      </c>
      <c r="D33" s="98"/>
      <c r="E33" s="99"/>
      <c r="F33" s="66" t="s">
        <v>293</v>
      </c>
    </row>
    <row r="34" spans="1:6" ht="96" x14ac:dyDescent="0.3">
      <c r="A34" s="9" t="s">
        <v>8</v>
      </c>
      <c r="B34" s="44" t="s">
        <v>313</v>
      </c>
      <c r="C34" s="28">
        <v>0.8</v>
      </c>
      <c r="D34" s="97">
        <f>C34*C35</f>
        <v>0.64000000000000012</v>
      </c>
      <c r="E34" s="99"/>
      <c r="F34" s="66" t="s">
        <v>294</v>
      </c>
    </row>
    <row r="35" spans="1:6" ht="60" x14ac:dyDescent="0.3">
      <c r="A35" s="9"/>
      <c r="B35" s="44" t="s">
        <v>314</v>
      </c>
      <c r="C35" s="28">
        <v>0.8</v>
      </c>
      <c r="D35" s="98"/>
      <c r="E35" s="99"/>
      <c r="F35" s="66" t="s">
        <v>158</v>
      </c>
    </row>
    <row r="36" spans="1:6" ht="28" x14ac:dyDescent="0.3">
      <c r="A36" s="9" t="s">
        <v>9</v>
      </c>
      <c r="B36" s="4" t="s">
        <v>149</v>
      </c>
      <c r="C36" s="28">
        <v>1</v>
      </c>
      <c r="D36" s="2"/>
      <c r="E36" s="47">
        <f>C36</f>
        <v>1</v>
      </c>
      <c r="F36" s="66" t="s">
        <v>159</v>
      </c>
    </row>
    <row r="37" spans="1:6" ht="120" x14ac:dyDescent="0.3">
      <c r="A37" s="9" t="s">
        <v>16</v>
      </c>
      <c r="B37" s="4" t="s">
        <v>194</v>
      </c>
      <c r="C37" s="28">
        <v>0.3</v>
      </c>
      <c r="D37" s="2"/>
      <c r="E37" s="47">
        <f>C37</f>
        <v>0.3</v>
      </c>
      <c r="F37" s="66" t="s">
        <v>296</v>
      </c>
    </row>
    <row r="38" spans="1:6" ht="132" x14ac:dyDescent="0.3">
      <c r="A38" s="9" t="s">
        <v>21</v>
      </c>
      <c r="B38" s="4" t="s">
        <v>316</v>
      </c>
      <c r="C38" s="28">
        <v>0.8</v>
      </c>
      <c r="D38" s="43"/>
      <c r="E38" s="47">
        <f>1-C38</f>
        <v>0.19999999999999996</v>
      </c>
      <c r="F38" s="66" t="s">
        <v>297</v>
      </c>
    </row>
    <row r="39" spans="1:6" ht="96" x14ac:dyDescent="0.3">
      <c r="A39" s="9" t="s">
        <v>22</v>
      </c>
      <c r="B39" s="4" t="s">
        <v>152</v>
      </c>
      <c r="C39" s="28">
        <v>0.7</v>
      </c>
      <c r="D39" s="43"/>
      <c r="E39" s="47">
        <f>C39</f>
        <v>0.7</v>
      </c>
      <c r="F39" s="66" t="s">
        <v>298</v>
      </c>
    </row>
    <row r="40" spans="1:6" ht="23.25" customHeight="1" x14ac:dyDescent="0.3">
      <c r="A40" s="9"/>
      <c r="B40" s="4"/>
      <c r="C40" s="5"/>
      <c r="D40" s="43"/>
      <c r="E40" s="47"/>
      <c r="F40" s="43"/>
    </row>
    <row r="41" spans="1:6" ht="30.75" customHeight="1" x14ac:dyDescent="0.3">
      <c r="A41" s="101" t="s">
        <v>195</v>
      </c>
      <c r="B41" s="101"/>
      <c r="C41" s="101"/>
      <c r="D41" s="101"/>
      <c r="E41" s="7">
        <f>E31*E32*E36*E37*E38*E39</f>
        <v>2.8391999999999994E-2</v>
      </c>
      <c r="F41" s="43"/>
    </row>
    <row r="42" spans="1:6" ht="16.5" customHeight="1" x14ac:dyDescent="0.3">
      <c r="A42" s="45"/>
      <c r="B42" s="45"/>
      <c r="C42" s="45"/>
      <c r="D42" s="45"/>
      <c r="E42" s="7"/>
      <c r="F42" s="43"/>
    </row>
    <row r="43" spans="1:6" ht="18" customHeight="1" x14ac:dyDescent="0.35">
      <c r="A43" s="14" t="s">
        <v>69</v>
      </c>
      <c r="B43" s="45"/>
      <c r="C43" s="45"/>
      <c r="D43" s="45"/>
      <c r="E43" s="7"/>
      <c r="F43" s="43"/>
    </row>
    <row r="44" spans="1:6" ht="18" customHeight="1" x14ac:dyDescent="0.35">
      <c r="A44" s="14"/>
      <c r="B44" s="45"/>
      <c r="C44" s="45"/>
      <c r="D44" s="45"/>
      <c r="E44" s="7"/>
      <c r="F44" s="43"/>
    </row>
    <row r="45" spans="1:6" ht="18" customHeight="1" x14ac:dyDescent="0.3">
      <c r="A45" t="s">
        <v>187</v>
      </c>
      <c r="B45" s="11"/>
      <c r="C45" s="81" t="s">
        <v>188</v>
      </c>
      <c r="F45" s="63"/>
    </row>
    <row r="46" spans="1:6" ht="18" customHeight="1" x14ac:dyDescent="0.35">
      <c r="A46" s="14"/>
      <c r="B46" s="56"/>
      <c r="C46" s="56"/>
      <c r="D46" s="56"/>
      <c r="E46" s="58"/>
      <c r="F46" s="63"/>
    </row>
    <row r="47" spans="1:6" ht="19" customHeight="1" x14ac:dyDescent="0.3">
      <c r="A47" s="9"/>
      <c r="B47" s="53"/>
      <c r="C47" s="100" t="s">
        <v>239</v>
      </c>
      <c r="D47" s="100"/>
      <c r="E47" s="100"/>
      <c r="F47" s="54" t="s">
        <v>142</v>
      </c>
    </row>
    <row r="48" spans="1:6" ht="42" x14ac:dyDescent="0.3">
      <c r="A48" s="9" t="s">
        <v>3</v>
      </c>
      <c r="B48" s="53" t="s">
        <v>189</v>
      </c>
      <c r="C48" s="28">
        <v>0.01</v>
      </c>
      <c r="D48" s="52">
        <f>C48</f>
        <v>0.01</v>
      </c>
      <c r="E48" s="107">
        <f>IF(D48+D49-(D48*D49)&gt;1, 1,D48+D49-(D48*D49))</f>
        <v>9.9099999999999994E-2</v>
      </c>
      <c r="F48" s="66" t="s">
        <v>288</v>
      </c>
    </row>
    <row r="49" spans="1:6" ht="96" x14ac:dyDescent="0.3">
      <c r="A49" s="9" t="s">
        <v>5</v>
      </c>
      <c r="B49" s="53" t="s">
        <v>200</v>
      </c>
      <c r="C49" s="28">
        <v>0.3</v>
      </c>
      <c r="D49" s="105">
        <f>C49*C50</f>
        <v>0.09</v>
      </c>
      <c r="E49" s="107"/>
      <c r="F49" s="66" t="s">
        <v>287</v>
      </c>
    </row>
    <row r="50" spans="1:6" ht="72" x14ac:dyDescent="0.3">
      <c r="A50" s="9" t="s">
        <v>8</v>
      </c>
      <c r="B50" s="53" t="s">
        <v>190</v>
      </c>
      <c r="C50" s="28">
        <v>0.3</v>
      </c>
      <c r="D50" s="106"/>
      <c r="E50" s="107"/>
      <c r="F50" s="66" t="s">
        <v>286</v>
      </c>
    </row>
    <row r="51" spans="1:6" ht="60" x14ac:dyDescent="0.3">
      <c r="A51" s="9" t="s">
        <v>9</v>
      </c>
      <c r="B51" s="53" t="s">
        <v>318</v>
      </c>
      <c r="C51" s="28">
        <v>0.05</v>
      </c>
      <c r="D51" s="45"/>
      <c r="E51" s="7">
        <f>C51</f>
        <v>0.05</v>
      </c>
      <c r="F51" s="66" t="s">
        <v>285</v>
      </c>
    </row>
    <row r="52" spans="1:6" ht="18.75" customHeight="1" x14ac:dyDescent="0.3">
      <c r="A52" s="9"/>
      <c r="B52" s="45"/>
      <c r="C52" s="45"/>
      <c r="D52" s="45"/>
      <c r="E52" s="7"/>
      <c r="F52" s="43"/>
    </row>
    <row r="53" spans="1:6" ht="40.5" customHeight="1" x14ac:dyDescent="0.3">
      <c r="A53" s="101" t="s">
        <v>193</v>
      </c>
      <c r="B53" s="101"/>
      <c r="C53" s="101"/>
      <c r="D53" s="101"/>
      <c r="E53" s="7">
        <f>E48*E51</f>
        <v>4.9550000000000002E-3</v>
      </c>
      <c r="F53" s="43"/>
    </row>
    <row r="54" spans="1:6" ht="18.75" customHeight="1" x14ac:dyDescent="0.3">
      <c r="A54" s="12"/>
      <c r="B54" s="12"/>
      <c r="C54" s="12"/>
      <c r="D54" s="12"/>
      <c r="E54" s="8"/>
      <c r="F54" s="43"/>
    </row>
    <row r="55" spans="1:6" ht="15" customHeight="1" x14ac:dyDescent="0.35">
      <c r="A55" s="14" t="s">
        <v>66</v>
      </c>
      <c r="B55" s="12"/>
      <c r="C55" s="12"/>
      <c r="D55" s="12"/>
      <c r="E55" s="8"/>
      <c r="F55" s="43"/>
    </row>
    <row r="56" spans="1:6" ht="11.5" customHeight="1" x14ac:dyDescent="0.3">
      <c r="A56" s="12"/>
      <c r="B56" s="12"/>
      <c r="C56" s="12"/>
      <c r="D56" s="12"/>
      <c r="E56" s="8"/>
      <c r="F56" s="43"/>
    </row>
    <row r="57" spans="1:6" x14ac:dyDescent="0.3">
      <c r="A57" s="95" t="s">
        <v>70</v>
      </c>
      <c r="B57" s="95"/>
      <c r="C57" s="95"/>
      <c r="D57" s="95"/>
      <c r="E57" s="7">
        <f>E24</f>
        <v>6.25E-2</v>
      </c>
      <c r="F57" s="43"/>
    </row>
    <row r="58" spans="1:6" ht="20" customHeight="1" x14ac:dyDescent="0.3">
      <c r="A58" s="101" t="s">
        <v>197</v>
      </c>
      <c r="B58" s="101"/>
      <c r="C58" s="101"/>
      <c r="D58" s="101"/>
      <c r="E58" s="7">
        <f>E41</f>
        <v>2.8391999999999994E-2</v>
      </c>
      <c r="F58" s="43"/>
    </row>
    <row r="59" spans="1:6" ht="28.5" customHeight="1" x14ac:dyDescent="0.3">
      <c r="A59" s="101" t="s">
        <v>196</v>
      </c>
      <c r="B59" s="101"/>
      <c r="C59" s="101"/>
      <c r="D59" s="101"/>
      <c r="E59" s="7">
        <f>E53</f>
        <v>4.9550000000000002E-3</v>
      </c>
      <c r="F59" s="43"/>
    </row>
    <row r="60" spans="1:6" ht="15" customHeight="1" x14ac:dyDescent="0.3">
      <c r="A60" s="12"/>
      <c r="B60" s="12"/>
      <c r="C60" s="12"/>
      <c r="D60" s="12"/>
      <c r="E60" s="8"/>
      <c r="F60" s="43"/>
    </row>
    <row r="61" spans="1:6" ht="15" customHeight="1" x14ac:dyDescent="0.3">
      <c r="A61" s="91" t="s">
        <v>81</v>
      </c>
      <c r="B61" s="91"/>
      <c r="C61" s="91"/>
      <c r="D61" s="91"/>
      <c r="E61" s="18">
        <f>E57*E58+E59</f>
        <v>6.7294999999999994E-3</v>
      </c>
      <c r="F61" s="43"/>
    </row>
    <row r="62" spans="1:6" ht="15" customHeight="1" x14ac:dyDescent="0.3">
      <c r="A62" s="46"/>
      <c r="B62" s="46"/>
      <c r="C62" s="46"/>
      <c r="D62" s="46"/>
      <c r="E62" s="8"/>
      <c r="F62" s="43"/>
    </row>
    <row r="63" spans="1:6" ht="15" customHeight="1" x14ac:dyDescent="0.3">
      <c r="A63" s="109" t="s">
        <v>83</v>
      </c>
      <c r="B63" s="109"/>
      <c r="C63" s="49"/>
      <c r="D63" s="110" t="str">
        <f>IF(E61&lt;=0.05,"Very low",IF(E61&lt;=0.1,"Low",IF(E61&lt;=0.25,"Medium",IF(E61&lt;=0.5,"High","Very high"))))</f>
        <v>Very low</v>
      </c>
      <c r="E63" s="110"/>
      <c r="F63" s="51"/>
    </row>
    <row r="64" spans="1:6" ht="15" customHeight="1" x14ac:dyDescent="0.3">
      <c r="A64" s="49"/>
      <c r="B64" s="49"/>
      <c r="C64" s="49"/>
      <c r="D64" s="49"/>
      <c r="E64" s="8"/>
      <c r="F64" s="51"/>
    </row>
    <row r="65" spans="1:6" ht="15" customHeight="1" x14ac:dyDescent="0.3">
      <c r="A65" s="95" t="s">
        <v>67</v>
      </c>
      <c r="B65" s="95"/>
      <c r="C65" s="95"/>
      <c r="D65" s="95"/>
      <c r="E65" s="30">
        <f>LN(1-0.9)/LN(1-$E$61)*$C$10</f>
        <v>1705.0514531791134</v>
      </c>
      <c r="F65" s="43"/>
    </row>
    <row r="66" spans="1:6" ht="15" customHeight="1" x14ac:dyDescent="0.3">
      <c r="A66" s="95" t="s">
        <v>68</v>
      </c>
      <c r="B66" s="95"/>
      <c r="C66" s="95"/>
      <c r="D66" s="95"/>
      <c r="E66" s="30">
        <f>LN(1-0.5)/LN(1-$E$61)*$C$10</f>
        <v>513.27163155737333</v>
      </c>
      <c r="F66" s="43"/>
    </row>
    <row r="67" spans="1:6" ht="15" customHeight="1" x14ac:dyDescent="0.3">
      <c r="A67" s="108" t="s">
        <v>80</v>
      </c>
      <c r="B67" s="108"/>
      <c r="C67" s="108"/>
      <c r="D67" s="108"/>
      <c r="E67" s="30"/>
      <c r="F67" s="43"/>
    </row>
    <row r="68" spans="1:6" ht="15" customHeight="1" x14ac:dyDescent="0.3">
      <c r="A68" s="41"/>
      <c r="B68" s="41"/>
      <c r="C68" s="41"/>
      <c r="D68" s="41"/>
      <c r="E68" s="30"/>
      <c r="F68" s="43"/>
    </row>
    <row r="69" spans="1:6" ht="38" customHeight="1" x14ac:dyDescent="0.3">
      <c r="A69" s="111" t="s">
        <v>120</v>
      </c>
      <c r="B69" s="111"/>
      <c r="C69" s="111"/>
      <c r="D69" s="111"/>
      <c r="E69" s="111"/>
      <c r="F69" s="111"/>
    </row>
    <row r="70" spans="1:6" ht="51.5" customHeight="1" x14ac:dyDescent="0.3">
      <c r="A70" s="111" t="s">
        <v>121</v>
      </c>
      <c r="B70" s="111"/>
      <c r="C70" s="111"/>
      <c r="D70" s="111"/>
      <c r="E70" s="111"/>
      <c r="F70" s="111"/>
    </row>
    <row r="71" spans="1:6" ht="28" customHeight="1" x14ac:dyDescent="0.3">
      <c r="A71" s="111" t="s">
        <v>122</v>
      </c>
      <c r="B71" s="111"/>
      <c r="C71" s="111"/>
      <c r="D71" s="111"/>
      <c r="E71" s="111"/>
      <c r="F71" s="111"/>
    </row>
    <row r="72" spans="1:6" ht="14" customHeight="1" x14ac:dyDescent="0.3">
      <c r="A72" s="111" t="s">
        <v>82</v>
      </c>
      <c r="B72" s="111"/>
      <c r="C72" s="111"/>
      <c r="D72" s="111"/>
      <c r="E72" s="111"/>
      <c r="F72" s="111"/>
    </row>
    <row r="73" spans="1:6" ht="15" customHeight="1" x14ac:dyDescent="0.3">
      <c r="F73" s="43"/>
    </row>
    <row r="74" spans="1:6" ht="48.5" customHeight="1" x14ac:dyDescent="0.3">
      <c r="A74" s="90" t="s">
        <v>124</v>
      </c>
      <c r="B74" s="90"/>
      <c r="C74" s="90"/>
      <c r="D74" s="90"/>
      <c r="E74" s="90"/>
      <c r="F74" s="90"/>
    </row>
    <row r="75" spans="1:6" ht="46" customHeight="1" x14ac:dyDescent="0.3">
      <c r="A75" s="90" t="s">
        <v>125</v>
      </c>
      <c r="B75" s="90"/>
      <c r="C75" s="90"/>
      <c r="D75" s="90"/>
      <c r="E75" s="90"/>
      <c r="F75" s="90"/>
    </row>
    <row r="76" spans="1:6" ht="48.5" customHeight="1" x14ac:dyDescent="0.3">
      <c r="A76" s="90" t="s">
        <v>154</v>
      </c>
      <c r="B76" s="90"/>
      <c r="C76" s="90"/>
      <c r="D76" s="90"/>
      <c r="E76" s="90"/>
      <c r="F76" s="90"/>
    </row>
    <row r="77" spans="1:6" ht="32.5" customHeight="1" x14ac:dyDescent="0.3">
      <c r="A77" s="90" t="s">
        <v>126</v>
      </c>
      <c r="B77" s="90"/>
      <c r="C77" s="90"/>
      <c r="D77" s="90"/>
      <c r="E77" s="90"/>
      <c r="F77" s="90"/>
    </row>
    <row r="78" spans="1:6" ht="32" customHeight="1" x14ac:dyDescent="0.3">
      <c r="A78" s="90" t="s">
        <v>129</v>
      </c>
      <c r="B78" s="90"/>
      <c r="C78" s="90"/>
      <c r="D78" s="90"/>
      <c r="E78" s="90"/>
      <c r="F78" s="90"/>
    </row>
    <row r="79" spans="1:6" ht="20" customHeight="1" x14ac:dyDescent="0.3">
      <c r="A79" s="90" t="s">
        <v>86</v>
      </c>
      <c r="B79" s="90"/>
      <c r="C79" s="90"/>
      <c r="D79" s="90"/>
      <c r="E79" s="90"/>
      <c r="F79" s="90"/>
    </row>
    <row r="80" spans="1:6" ht="77" customHeight="1" x14ac:dyDescent="0.3">
      <c r="A80" s="90" t="s">
        <v>117</v>
      </c>
      <c r="B80" s="90"/>
      <c r="C80" s="90"/>
      <c r="D80" s="90"/>
      <c r="E80" s="90"/>
      <c r="F80" s="90"/>
    </row>
    <row r="81" spans="1:6" ht="48" customHeight="1" x14ac:dyDescent="0.3">
      <c r="A81" s="90" t="s">
        <v>132</v>
      </c>
      <c r="B81" s="90"/>
      <c r="C81" s="90"/>
      <c r="D81" s="90"/>
      <c r="E81" s="90"/>
      <c r="F81" s="90"/>
    </row>
    <row r="82" spans="1:6" ht="48" customHeight="1" x14ac:dyDescent="0.3">
      <c r="A82" s="90" t="s">
        <v>135</v>
      </c>
      <c r="B82" s="90"/>
      <c r="C82" s="90"/>
      <c r="D82" s="90"/>
      <c r="E82" s="90"/>
      <c r="F82" s="90"/>
    </row>
    <row r="83" spans="1:6" ht="33" customHeight="1" x14ac:dyDescent="0.3">
      <c r="A83" s="90" t="s">
        <v>136</v>
      </c>
      <c r="B83" s="90"/>
      <c r="C83" s="90"/>
      <c r="D83" s="90"/>
      <c r="E83" s="90"/>
      <c r="F83" s="90"/>
    </row>
    <row r="84" spans="1:6" ht="35.5" customHeight="1" x14ac:dyDescent="0.3">
      <c r="A84" s="90" t="s">
        <v>141</v>
      </c>
      <c r="B84" s="90"/>
      <c r="C84" s="90"/>
      <c r="D84" s="90"/>
      <c r="E84" s="90"/>
      <c r="F84" s="90"/>
    </row>
    <row r="85" spans="1:6" ht="49.5" customHeight="1" x14ac:dyDescent="0.3">
      <c r="A85" s="90" t="s">
        <v>203</v>
      </c>
      <c r="B85" s="90"/>
      <c r="C85" s="90"/>
      <c r="D85" s="90"/>
      <c r="E85" s="90"/>
      <c r="F85" s="90"/>
    </row>
    <row r="86" spans="1:6" ht="21.5" customHeight="1" x14ac:dyDescent="0.3">
      <c r="A86" s="90" t="s">
        <v>191</v>
      </c>
      <c r="B86" s="90"/>
      <c r="C86" s="90"/>
      <c r="D86" s="90"/>
      <c r="E86" s="90"/>
      <c r="F86" s="90"/>
    </row>
    <row r="87" spans="1:6" ht="18.649999999999999" customHeight="1" x14ac:dyDescent="0.3">
      <c r="A87" s="104" t="s">
        <v>192</v>
      </c>
      <c r="B87" s="104"/>
      <c r="C87" s="104"/>
      <c r="D87" s="104"/>
      <c r="E87" s="104"/>
    </row>
    <row r="88" spans="1:6" ht="5" customHeight="1" x14ac:dyDescent="0.3"/>
    <row r="89" spans="1:6" x14ac:dyDescent="0.3">
      <c r="A89" s="11" t="s">
        <v>29</v>
      </c>
      <c r="B89" s="10" t="s">
        <v>104</v>
      </c>
    </row>
    <row r="90" spans="1:6" x14ac:dyDescent="0.3">
      <c r="A90" s="11"/>
      <c r="B90" s="10" t="s">
        <v>87</v>
      </c>
    </row>
    <row r="91" spans="1:6" x14ac:dyDescent="0.3">
      <c r="A91" s="11"/>
      <c r="B91" s="10" t="s">
        <v>88</v>
      </c>
    </row>
    <row r="92" spans="1:6" x14ac:dyDescent="0.3">
      <c r="A92" s="11"/>
      <c r="B92" s="10" t="s">
        <v>90</v>
      </c>
    </row>
    <row r="93" spans="1:6" x14ac:dyDescent="0.3">
      <c r="A93" s="11"/>
      <c r="B93" s="10" t="s">
        <v>91</v>
      </c>
    </row>
    <row r="94" spans="1:6" x14ac:dyDescent="0.3">
      <c r="A94" s="11" t="s">
        <v>29</v>
      </c>
      <c r="B94" s="10" t="s">
        <v>113</v>
      </c>
    </row>
    <row r="95" spans="1:6" x14ac:dyDescent="0.3">
      <c r="A95" s="11"/>
      <c r="B95" s="10" t="s">
        <v>114</v>
      </c>
    </row>
    <row r="96" spans="1:6" x14ac:dyDescent="0.3">
      <c r="A96" s="11" t="s">
        <v>29</v>
      </c>
      <c r="B96" s="10" t="s">
        <v>92</v>
      </c>
    </row>
    <row r="97" spans="1:2" x14ac:dyDescent="0.3">
      <c r="A97" s="11"/>
      <c r="B97" s="10" t="s">
        <v>102</v>
      </c>
    </row>
    <row r="98" spans="1:2" x14ac:dyDescent="0.3">
      <c r="A98" s="11" t="s">
        <v>29</v>
      </c>
      <c r="B98" s="10" t="s">
        <v>115</v>
      </c>
    </row>
    <row r="99" spans="1:2" x14ac:dyDescent="0.3">
      <c r="A99" s="11"/>
      <c r="B99" s="10" t="s">
        <v>103</v>
      </c>
    </row>
    <row r="100" spans="1:2" x14ac:dyDescent="0.3">
      <c r="A100" s="11" t="s">
        <v>29</v>
      </c>
      <c r="B100" s="10" t="s">
        <v>93</v>
      </c>
    </row>
    <row r="101" spans="1:2" x14ac:dyDescent="0.3">
      <c r="A101" s="11"/>
      <c r="B101" s="10" t="s">
        <v>94</v>
      </c>
    </row>
    <row r="102" spans="1:2" x14ac:dyDescent="0.3">
      <c r="A102" s="11"/>
      <c r="B102" s="10" t="s">
        <v>95</v>
      </c>
    </row>
    <row r="103" spans="1:2" x14ac:dyDescent="0.3">
      <c r="A103" s="11" t="s">
        <v>29</v>
      </c>
      <c r="B103" s="10" t="s">
        <v>96</v>
      </c>
    </row>
    <row r="104" spans="1:2" x14ac:dyDescent="0.3">
      <c r="A104" s="11"/>
      <c r="B104" s="10" t="s">
        <v>98</v>
      </c>
    </row>
    <row r="105" spans="1:2" x14ac:dyDescent="0.3">
      <c r="A105" s="11"/>
      <c r="B105" s="10" t="s">
        <v>105</v>
      </c>
    </row>
    <row r="106" spans="1:2" x14ac:dyDescent="0.3">
      <c r="A106" s="11"/>
      <c r="B106" s="10" t="s">
        <v>108</v>
      </c>
    </row>
    <row r="107" spans="1:2" x14ac:dyDescent="0.3">
      <c r="A107" s="11"/>
      <c r="B107" s="10" t="s">
        <v>106</v>
      </c>
    </row>
    <row r="108" spans="1:2" x14ac:dyDescent="0.3">
      <c r="A108" s="11"/>
      <c r="B108" s="10" t="s">
        <v>99</v>
      </c>
    </row>
    <row r="109" spans="1:2" x14ac:dyDescent="0.3">
      <c r="A109" s="11" t="s">
        <v>29</v>
      </c>
      <c r="B109" s="10" t="s">
        <v>107</v>
      </c>
    </row>
    <row r="110" spans="1:2" x14ac:dyDescent="0.3">
      <c r="A110" s="11" t="s">
        <v>29</v>
      </c>
      <c r="B110" s="10" t="s">
        <v>100</v>
      </c>
    </row>
    <row r="111" spans="1:2" x14ac:dyDescent="0.3">
      <c r="A111" s="11" t="s">
        <v>29</v>
      </c>
      <c r="B111" s="10" t="s">
        <v>101</v>
      </c>
    </row>
    <row r="112" spans="1:2" x14ac:dyDescent="0.3">
      <c r="A112" s="11" t="s">
        <v>29</v>
      </c>
      <c r="B112" s="10" t="s">
        <v>109</v>
      </c>
    </row>
    <row r="113" spans="1:6" x14ac:dyDescent="0.3">
      <c r="A113" s="11"/>
      <c r="B113" s="10" t="s">
        <v>110</v>
      </c>
    </row>
    <row r="114" spans="1:6" x14ac:dyDescent="0.3">
      <c r="A114" s="11" t="s">
        <v>29</v>
      </c>
      <c r="B114" s="10" t="s">
        <v>111</v>
      </c>
    </row>
    <row r="115" spans="1:6" x14ac:dyDescent="0.3">
      <c r="A115" s="10"/>
      <c r="B115" s="10" t="s">
        <v>53</v>
      </c>
    </row>
    <row r="118" spans="1:6" ht="31.5" customHeight="1" x14ac:dyDescent="0.3">
      <c r="A118" s="102" t="s">
        <v>320</v>
      </c>
      <c r="B118" s="102"/>
      <c r="C118" s="102"/>
      <c r="D118" s="102"/>
      <c r="E118" s="102"/>
      <c r="F118" s="103" t="s">
        <v>270</v>
      </c>
    </row>
    <row r="119" spans="1:6" ht="56.5" customHeight="1" x14ac:dyDescent="0.3">
      <c r="A119" s="102"/>
      <c r="B119" s="102"/>
      <c r="C119" s="102"/>
      <c r="D119" s="102"/>
      <c r="E119" s="102"/>
      <c r="F119" s="103"/>
    </row>
    <row r="120" spans="1:6" x14ac:dyDescent="0.3">
      <c r="A120" s="19"/>
    </row>
    <row r="121" spans="1:6" x14ac:dyDescent="0.3">
      <c r="A121" s="20"/>
    </row>
  </sheetData>
  <mergeCells count="41">
    <mergeCell ref="F118:F119"/>
    <mergeCell ref="A118:E119"/>
    <mergeCell ref="A74:F74"/>
    <mergeCell ref="A75:F75"/>
    <mergeCell ref="A53:D53"/>
    <mergeCell ref="A23:D23"/>
    <mergeCell ref="A24:D24"/>
    <mergeCell ref="C30:E30"/>
    <mergeCell ref="D32:D33"/>
    <mergeCell ref="E32:E35"/>
    <mergeCell ref="D34:D35"/>
    <mergeCell ref="E48:E50"/>
    <mergeCell ref="D49:D50"/>
    <mergeCell ref="A87:E87"/>
    <mergeCell ref="A76:F76"/>
    <mergeCell ref="A77:F77"/>
    <mergeCell ref="A78:F78"/>
    <mergeCell ref="A79:F79"/>
    <mergeCell ref="A86:F86"/>
    <mergeCell ref="A85:F85"/>
    <mergeCell ref="A80:F80"/>
    <mergeCell ref="A81:F81"/>
    <mergeCell ref="A82:F82"/>
    <mergeCell ref="A83:F83"/>
    <mergeCell ref="A84:F84"/>
    <mergeCell ref="C4:F4"/>
    <mergeCell ref="A69:F69"/>
    <mergeCell ref="A70:F70"/>
    <mergeCell ref="A71:F71"/>
    <mergeCell ref="A72:F72"/>
    <mergeCell ref="A57:D57"/>
    <mergeCell ref="A58:D58"/>
    <mergeCell ref="A59:D59"/>
    <mergeCell ref="A61:D61"/>
    <mergeCell ref="A65:D65"/>
    <mergeCell ref="A66:D66"/>
    <mergeCell ref="A63:B63"/>
    <mergeCell ref="D63:E63"/>
    <mergeCell ref="A67:D67"/>
    <mergeCell ref="A41:D41"/>
    <mergeCell ref="C47:E47"/>
  </mergeCells>
  <pageMargins left="0.7" right="0.7" top="0.78740157499999996" bottom="0.78740157499999996" header="0.3" footer="0.3"/>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4727A-D70F-4157-9170-BE3FF26AB243}">
  <dimension ref="A2:H70"/>
  <sheetViews>
    <sheetView zoomScale="115" zoomScaleNormal="115" workbookViewId="0">
      <selection activeCell="A2" sqref="A2"/>
    </sheetView>
  </sheetViews>
  <sheetFormatPr baseColWidth="10" defaultRowHeight="14" x14ac:dyDescent="0.3"/>
  <cols>
    <col min="1" max="1" width="5.6640625" customWidth="1"/>
    <col min="2" max="2" width="33.6640625" customWidth="1"/>
    <col min="3" max="3" width="17.1640625" customWidth="1"/>
    <col min="4" max="4" width="16.83203125" customWidth="1"/>
    <col min="5" max="5" width="23.6640625" customWidth="1"/>
    <col min="6" max="6" width="22.4140625" customWidth="1"/>
    <col min="7" max="7" width="25.25" customWidth="1"/>
  </cols>
  <sheetData>
    <row r="2" spans="1:8" ht="20" x14ac:dyDescent="0.4">
      <c r="A2" s="3" t="s">
        <v>71</v>
      </c>
      <c r="G2" s="65" t="s">
        <v>182</v>
      </c>
    </row>
    <row r="4" spans="1:8" ht="20" x14ac:dyDescent="0.4">
      <c r="A4" s="16" t="s">
        <v>176</v>
      </c>
      <c r="B4" s="3"/>
      <c r="C4" s="3"/>
      <c r="D4" s="93" t="s">
        <v>55</v>
      </c>
      <c r="E4" s="93"/>
      <c r="F4" s="93"/>
      <c r="G4" s="93"/>
    </row>
    <row r="5" spans="1:8" ht="27.5" customHeight="1" x14ac:dyDescent="0.4">
      <c r="A5" s="14" t="s">
        <v>59</v>
      </c>
      <c r="B5" s="3"/>
      <c r="C5" s="3"/>
      <c r="G5" s="87" t="s">
        <v>248</v>
      </c>
    </row>
    <row r="6" spans="1:8" ht="20" x14ac:dyDescent="0.4">
      <c r="A6" s="3"/>
      <c r="B6" s="3"/>
      <c r="C6" s="3"/>
    </row>
    <row r="7" spans="1:8" x14ac:dyDescent="0.3">
      <c r="A7" s="9" t="s">
        <v>3</v>
      </c>
      <c r="B7" s="90" t="s">
        <v>56</v>
      </c>
      <c r="C7" s="90"/>
      <c r="D7" s="90"/>
      <c r="E7" s="64" t="s">
        <v>78</v>
      </c>
      <c r="F7" s="114" t="s">
        <v>252</v>
      </c>
      <c r="G7" s="115" t="s">
        <v>258</v>
      </c>
    </row>
    <row r="8" spans="1:8" ht="28.5" customHeight="1" x14ac:dyDescent="0.3">
      <c r="A8" s="9" t="s">
        <v>5</v>
      </c>
      <c r="B8" s="90" t="s">
        <v>72</v>
      </c>
      <c r="C8" s="90"/>
      <c r="D8" s="90"/>
      <c r="E8" s="72" t="s">
        <v>58</v>
      </c>
      <c r="F8" s="116" t="s">
        <v>253</v>
      </c>
      <c r="G8" s="117" t="s">
        <v>257</v>
      </c>
    </row>
    <row r="9" spans="1:8" x14ac:dyDescent="0.3">
      <c r="A9" s="9" t="s">
        <v>8</v>
      </c>
      <c r="B9" s="90" t="s">
        <v>175</v>
      </c>
      <c r="C9" s="90"/>
      <c r="D9" s="90"/>
      <c r="E9" s="72" t="s">
        <v>268</v>
      </c>
      <c r="F9" s="114" t="s">
        <v>254</v>
      </c>
      <c r="G9" s="115" t="s">
        <v>256</v>
      </c>
    </row>
    <row r="10" spans="1:8" x14ac:dyDescent="0.3">
      <c r="A10" s="9" t="s">
        <v>9</v>
      </c>
      <c r="B10" s="90" t="s">
        <v>73</v>
      </c>
      <c r="C10" s="90"/>
      <c r="D10" s="90"/>
      <c r="E10" s="73" t="s">
        <v>11</v>
      </c>
      <c r="F10" s="114" t="s">
        <v>255</v>
      </c>
      <c r="G10" s="115" t="s">
        <v>256</v>
      </c>
    </row>
    <row r="11" spans="1:8" ht="27.5" customHeight="1" x14ac:dyDescent="0.3">
      <c r="A11" s="9" t="s">
        <v>16</v>
      </c>
      <c r="B11" s="90" t="s">
        <v>162</v>
      </c>
      <c r="C11" s="90"/>
      <c r="D11" s="90"/>
      <c r="E11" s="72" t="s">
        <v>246</v>
      </c>
      <c r="F11" s="118"/>
      <c r="G11" s="118"/>
    </row>
    <row r="12" spans="1:8" x14ac:dyDescent="0.3">
      <c r="G12" s="77"/>
    </row>
    <row r="13" spans="1:8" ht="17.5" x14ac:dyDescent="0.35">
      <c r="A13" s="14" t="s">
        <v>178</v>
      </c>
      <c r="F13" s="77"/>
      <c r="G13" s="77"/>
    </row>
    <row r="14" spans="1:8" ht="15.5" x14ac:dyDescent="0.35">
      <c r="A14" s="14"/>
      <c r="G14" s="77"/>
      <c r="H14" s="77"/>
    </row>
    <row r="15" spans="1:8" ht="15.5" x14ac:dyDescent="0.35">
      <c r="A15" s="76" t="s">
        <v>243</v>
      </c>
    </row>
    <row r="17" spans="1:7" ht="14.5" x14ac:dyDescent="0.35">
      <c r="C17" s="113" t="s">
        <v>163</v>
      </c>
      <c r="D17" s="113"/>
      <c r="E17" s="68" t="s">
        <v>166</v>
      </c>
      <c r="F17" s="68" t="s">
        <v>167</v>
      </c>
      <c r="G17" s="69" t="s">
        <v>168</v>
      </c>
    </row>
    <row r="18" spans="1:7" ht="54" customHeight="1" x14ac:dyDescent="0.3">
      <c r="B18" s="67" t="s">
        <v>250</v>
      </c>
      <c r="C18" s="67" t="s">
        <v>164</v>
      </c>
      <c r="D18" s="67" t="s">
        <v>181</v>
      </c>
      <c r="E18" s="67" t="s">
        <v>232</v>
      </c>
      <c r="F18" s="67" t="s">
        <v>169</v>
      </c>
      <c r="G18" s="67" t="s">
        <v>233</v>
      </c>
    </row>
    <row r="19" spans="1:7" x14ac:dyDescent="0.3">
      <c r="A19" t="s">
        <v>3</v>
      </c>
      <c r="B19" s="77" t="str">
        <f>MultiCountryNo1!C11</f>
        <v>USA</v>
      </c>
      <c r="C19" s="83">
        <f>MultiCountryNo1!D17</f>
        <v>0.5</v>
      </c>
      <c r="D19" s="83">
        <f>MultiCountryNo1!E24</f>
        <v>6.25E-2</v>
      </c>
      <c r="E19" s="84">
        <f>MultiCountryNo1!E58</f>
        <v>2.8391999999999994E-2</v>
      </c>
      <c r="F19" s="84">
        <f>MultiCountryNo1!E59</f>
        <v>4.9550000000000002E-3</v>
      </c>
      <c r="G19" s="84">
        <f>MultiCountryNo1!E61</f>
        <v>6.7294999999999994E-3</v>
      </c>
    </row>
    <row r="20" spans="1:7" x14ac:dyDescent="0.3">
      <c r="A20" t="s">
        <v>5</v>
      </c>
      <c r="B20" s="77" t="str">
        <f>MultiCountryNo2!$C$11</f>
        <v>Mordor</v>
      </c>
      <c r="C20" s="83">
        <f>MultiCountryNo2!D17</f>
        <v>5</v>
      </c>
      <c r="D20" s="83">
        <f>MultiCountryNo2!E24</f>
        <v>1.1999999999999997</v>
      </c>
      <c r="E20" s="84">
        <f>MultiCountryNo2!E58</f>
        <v>0.14559999999999998</v>
      </c>
      <c r="F20" s="84">
        <f>MultiCountryNo2!E59</f>
        <v>0.3</v>
      </c>
      <c r="G20" s="84">
        <f>MultiCountryNo2!E61</f>
        <v>0.47471999999999992</v>
      </c>
    </row>
    <row r="21" spans="1:7" x14ac:dyDescent="0.3">
      <c r="A21" t="s">
        <v>8</v>
      </c>
      <c r="B21" s="77" t="str">
        <f>MultiCountryNo3!$C$11</f>
        <v>Utopia</v>
      </c>
      <c r="C21" s="83">
        <f>MultiCountryNo3!D17</f>
        <v>0.5</v>
      </c>
      <c r="D21" s="83">
        <f>MultiCountryNo3!E24</f>
        <v>7.8125E-3</v>
      </c>
      <c r="E21" s="84">
        <f>MultiCountryNo3!E58</f>
        <v>1.6547999999999995E-3</v>
      </c>
      <c r="F21" s="84">
        <f>MultiCountryNo3!E59</f>
        <v>0</v>
      </c>
      <c r="G21" s="84">
        <f>MultiCountryNo3!E61</f>
        <v>1.2928124999999996E-5</v>
      </c>
    </row>
    <row r="22" spans="1:7" x14ac:dyDescent="0.3">
      <c r="C22" s="11"/>
      <c r="D22" s="11"/>
      <c r="E22" s="11"/>
      <c r="F22" s="11"/>
      <c r="G22" s="11"/>
    </row>
    <row r="23" spans="1:7" x14ac:dyDescent="0.3">
      <c r="B23" t="s">
        <v>165</v>
      </c>
      <c r="C23" s="83">
        <f>SUM(C19:C21)</f>
        <v>6</v>
      </c>
      <c r="D23" s="83">
        <f>SUM(D19:D21)</f>
        <v>1.2703124999999997</v>
      </c>
      <c r="E23" s="84"/>
      <c r="F23" s="84">
        <f>SUM(F19:F21)</f>
        <v>0.30495499999999998</v>
      </c>
      <c r="G23" s="84">
        <f>SUM(G19:G21)</f>
        <v>0.4814624281249999</v>
      </c>
    </row>
    <row r="24" spans="1:7" x14ac:dyDescent="0.3">
      <c r="C24" s="11"/>
      <c r="D24" s="11"/>
      <c r="E24" s="11"/>
      <c r="F24" s="11"/>
      <c r="G24" s="11"/>
    </row>
    <row r="25" spans="1:7" x14ac:dyDescent="0.3">
      <c r="A25" s="74" t="s">
        <v>70</v>
      </c>
      <c r="B25" s="74"/>
      <c r="C25" s="74"/>
      <c r="D25" s="74"/>
      <c r="G25" s="58">
        <f>D23</f>
        <v>1.2703124999999997</v>
      </c>
    </row>
    <row r="26" spans="1:7" ht="24.5" customHeight="1" x14ac:dyDescent="0.3">
      <c r="A26" s="75" t="s">
        <v>236</v>
      </c>
      <c r="B26" s="75"/>
      <c r="C26" s="75"/>
      <c r="D26" s="75"/>
      <c r="G26" s="58">
        <f>D19*E19+D20*E20+D21*E21</f>
        <v>0.17650742812499995</v>
      </c>
    </row>
    <row r="27" spans="1:7" ht="36.5" customHeight="1" x14ac:dyDescent="0.3">
      <c r="A27" s="101" t="s">
        <v>235</v>
      </c>
      <c r="B27" s="101"/>
      <c r="C27" s="101"/>
      <c r="D27" s="101"/>
      <c r="E27" s="101"/>
      <c r="F27" s="101"/>
      <c r="G27" s="58">
        <f>F23</f>
        <v>0.30495499999999998</v>
      </c>
    </row>
    <row r="28" spans="1:7" x14ac:dyDescent="0.3">
      <c r="A28" s="12"/>
      <c r="B28" s="12"/>
      <c r="C28" s="12"/>
      <c r="D28" s="12"/>
      <c r="G28" s="8"/>
    </row>
    <row r="29" spans="1:7" ht="15.5" customHeight="1" x14ac:dyDescent="0.3">
      <c r="A29" s="91" t="s">
        <v>180</v>
      </c>
      <c r="B29" s="91"/>
      <c r="C29" s="91"/>
      <c r="D29" s="91"/>
      <c r="E29" s="91"/>
      <c r="F29" s="91"/>
      <c r="G29" s="18">
        <f>G26+G27</f>
        <v>0.48146242812499995</v>
      </c>
    </row>
    <row r="30" spans="1:7" ht="15.5" x14ac:dyDescent="0.3">
      <c r="A30" s="61"/>
      <c r="B30" s="61"/>
      <c r="C30" s="61"/>
      <c r="D30" s="61"/>
      <c r="E30" s="8"/>
    </row>
    <row r="31" spans="1:7" ht="15.5" x14ac:dyDescent="0.3">
      <c r="A31" s="109" t="s">
        <v>230</v>
      </c>
      <c r="B31" s="109"/>
      <c r="C31" s="109"/>
      <c r="D31" s="109"/>
      <c r="E31" s="109"/>
      <c r="F31" s="110" t="str">
        <f>IF(G29&lt;=0.05,"Very low",IF(G29&lt;=0.1,"Low",IF(G29&lt;=0.25,"Medium",IF(G29&lt;=0.5,"High","Very high"))))</f>
        <v>High</v>
      </c>
      <c r="G31" s="110"/>
    </row>
    <row r="32" spans="1:7" ht="15.5" x14ac:dyDescent="0.3">
      <c r="A32" s="61"/>
      <c r="B32" s="61"/>
      <c r="C32" s="61"/>
      <c r="D32" s="61"/>
      <c r="E32" s="8"/>
    </row>
    <row r="33" spans="1:7" ht="14" customHeight="1" x14ac:dyDescent="0.3">
      <c r="A33" s="95" t="s">
        <v>67</v>
      </c>
      <c r="B33" s="95"/>
      <c r="C33" s="95"/>
      <c r="D33" s="95"/>
      <c r="E33" s="95"/>
      <c r="F33" s="95"/>
      <c r="G33" s="30">
        <f>LN(1-0.9)/LN(1-$G$29)*$E$10</f>
        <v>17.530341584852025</v>
      </c>
    </row>
    <row r="34" spans="1:7" ht="14" customHeight="1" x14ac:dyDescent="0.3">
      <c r="A34" s="95" t="s">
        <v>68</v>
      </c>
      <c r="B34" s="95"/>
      <c r="C34" s="95"/>
      <c r="D34" s="95"/>
      <c r="E34" s="95"/>
      <c r="F34" s="95"/>
      <c r="G34" s="30">
        <f>LN(1-0.5)/LN(1-$G$29)*$E$10</f>
        <v>5.2771586512761122</v>
      </c>
    </row>
    <row r="35" spans="1:7" x14ac:dyDescent="0.3">
      <c r="A35" s="108" t="s">
        <v>80</v>
      </c>
      <c r="B35" s="108"/>
      <c r="C35" s="108"/>
      <c r="D35" s="108"/>
      <c r="E35" s="30"/>
    </row>
    <row r="37" spans="1:7" ht="24" customHeight="1" x14ac:dyDescent="0.3">
      <c r="A37" s="111" t="s">
        <v>231</v>
      </c>
      <c r="B37" s="111"/>
      <c r="C37" s="111"/>
      <c r="D37" s="111"/>
      <c r="E37" s="111"/>
      <c r="F37" s="111"/>
      <c r="G37" s="111"/>
    </row>
    <row r="39" spans="1:7" x14ac:dyDescent="0.3">
      <c r="A39" s="104" t="s">
        <v>179</v>
      </c>
      <c r="B39" s="104"/>
      <c r="C39" s="104"/>
      <c r="D39" s="104"/>
      <c r="E39" s="104"/>
    </row>
    <row r="41" spans="1:7" x14ac:dyDescent="0.3">
      <c r="A41" s="11" t="s">
        <v>29</v>
      </c>
      <c r="B41" s="10" t="s">
        <v>104</v>
      </c>
    </row>
    <row r="42" spans="1:7" x14ac:dyDescent="0.3">
      <c r="A42" s="11"/>
      <c r="B42" s="10" t="s">
        <v>87</v>
      </c>
    </row>
    <row r="43" spans="1:7" x14ac:dyDescent="0.3">
      <c r="A43" s="11"/>
      <c r="B43" s="10" t="s">
        <v>88</v>
      </c>
    </row>
    <row r="44" spans="1:7" x14ac:dyDescent="0.3">
      <c r="A44" s="11"/>
      <c r="B44" s="10" t="s">
        <v>90</v>
      </c>
    </row>
    <row r="45" spans="1:7" x14ac:dyDescent="0.3">
      <c r="A45" s="11"/>
      <c r="B45" s="10" t="s">
        <v>91</v>
      </c>
    </row>
    <row r="46" spans="1:7" x14ac:dyDescent="0.3">
      <c r="A46" s="11" t="s">
        <v>29</v>
      </c>
      <c r="B46" s="10" t="s">
        <v>113</v>
      </c>
    </row>
    <row r="47" spans="1:7" x14ac:dyDescent="0.3">
      <c r="A47" s="11"/>
      <c r="B47" s="10" t="s">
        <v>114</v>
      </c>
    </row>
    <row r="48" spans="1:7" x14ac:dyDescent="0.3">
      <c r="A48" s="11" t="s">
        <v>29</v>
      </c>
      <c r="B48" s="10" t="s">
        <v>92</v>
      </c>
    </row>
    <row r="49" spans="1:2" x14ac:dyDescent="0.3">
      <c r="A49" s="11"/>
      <c r="B49" s="10" t="s">
        <v>102</v>
      </c>
    </row>
    <row r="50" spans="1:2" x14ac:dyDescent="0.3">
      <c r="A50" s="11" t="s">
        <v>29</v>
      </c>
      <c r="B50" s="10" t="s">
        <v>115</v>
      </c>
    </row>
    <row r="51" spans="1:2" x14ac:dyDescent="0.3">
      <c r="A51" s="11"/>
      <c r="B51" s="10" t="s">
        <v>103</v>
      </c>
    </row>
    <row r="52" spans="1:2" x14ac:dyDescent="0.3">
      <c r="A52" s="11" t="s">
        <v>29</v>
      </c>
      <c r="B52" s="10" t="s">
        <v>93</v>
      </c>
    </row>
    <row r="53" spans="1:2" x14ac:dyDescent="0.3">
      <c r="A53" s="11"/>
      <c r="B53" s="10" t="s">
        <v>94</v>
      </c>
    </row>
    <row r="54" spans="1:2" x14ac:dyDescent="0.3">
      <c r="A54" s="11"/>
      <c r="B54" s="10" t="s">
        <v>95</v>
      </c>
    </row>
    <row r="55" spans="1:2" x14ac:dyDescent="0.3">
      <c r="A55" s="11" t="s">
        <v>29</v>
      </c>
      <c r="B55" s="10" t="s">
        <v>96</v>
      </c>
    </row>
    <row r="56" spans="1:2" x14ac:dyDescent="0.3">
      <c r="A56" s="11"/>
      <c r="B56" s="10" t="s">
        <v>98</v>
      </c>
    </row>
    <row r="57" spans="1:2" x14ac:dyDescent="0.3">
      <c r="A57" s="11"/>
      <c r="B57" s="10" t="s">
        <v>105</v>
      </c>
    </row>
    <row r="58" spans="1:2" x14ac:dyDescent="0.3">
      <c r="A58" s="11"/>
      <c r="B58" s="10" t="s">
        <v>108</v>
      </c>
    </row>
    <row r="59" spans="1:2" x14ac:dyDescent="0.3">
      <c r="A59" s="11"/>
      <c r="B59" s="10" t="s">
        <v>106</v>
      </c>
    </row>
    <row r="60" spans="1:2" x14ac:dyDescent="0.3">
      <c r="A60" s="11"/>
      <c r="B60" s="10" t="s">
        <v>99</v>
      </c>
    </row>
    <row r="61" spans="1:2" x14ac:dyDescent="0.3">
      <c r="A61" s="11" t="s">
        <v>29</v>
      </c>
      <c r="B61" s="10" t="s">
        <v>107</v>
      </c>
    </row>
    <row r="62" spans="1:2" x14ac:dyDescent="0.3">
      <c r="A62" s="11" t="s">
        <v>29</v>
      </c>
      <c r="B62" s="10" t="s">
        <v>100</v>
      </c>
    </row>
    <row r="63" spans="1:2" x14ac:dyDescent="0.3">
      <c r="A63" s="11" t="s">
        <v>29</v>
      </c>
      <c r="B63" s="10" t="s">
        <v>101</v>
      </c>
    </row>
    <row r="64" spans="1:2" x14ac:dyDescent="0.3">
      <c r="A64" s="11" t="s">
        <v>29</v>
      </c>
      <c r="B64" s="10" t="s">
        <v>109</v>
      </c>
    </row>
    <row r="65" spans="1:7" x14ac:dyDescent="0.3">
      <c r="A65" s="11"/>
      <c r="B65" s="10" t="s">
        <v>110</v>
      </c>
    </row>
    <row r="66" spans="1:7" x14ac:dyDescent="0.3">
      <c r="A66" s="11" t="s">
        <v>29</v>
      </c>
      <c r="B66" s="10" t="s">
        <v>111</v>
      </c>
    </row>
    <row r="67" spans="1:7" x14ac:dyDescent="0.3">
      <c r="A67" s="10"/>
      <c r="B67" s="10" t="s">
        <v>53</v>
      </c>
    </row>
    <row r="69" spans="1:7" ht="14" customHeight="1" x14ac:dyDescent="0.3">
      <c r="A69" s="102" t="s">
        <v>320</v>
      </c>
      <c r="B69" s="102"/>
      <c r="C69" s="102"/>
      <c r="D69" s="102"/>
      <c r="E69" s="102"/>
      <c r="F69" s="103" t="s">
        <v>269</v>
      </c>
      <c r="G69" s="103"/>
    </row>
    <row r="70" spans="1:7" ht="102.5" customHeight="1" x14ac:dyDescent="0.3">
      <c r="A70" s="102"/>
      <c r="B70" s="102"/>
      <c r="C70" s="102"/>
      <c r="D70" s="102"/>
      <c r="E70" s="102"/>
      <c r="F70" s="103"/>
      <c r="G70" s="103"/>
    </row>
  </sheetData>
  <mergeCells count="18">
    <mergeCell ref="A69:E70"/>
    <mergeCell ref="F69:G70"/>
    <mergeCell ref="A35:D35"/>
    <mergeCell ref="A29:F29"/>
    <mergeCell ref="A31:E31"/>
    <mergeCell ref="A33:F33"/>
    <mergeCell ref="A34:F34"/>
    <mergeCell ref="A27:F27"/>
    <mergeCell ref="A39:E39"/>
    <mergeCell ref="F31:G31"/>
    <mergeCell ref="D4:G4"/>
    <mergeCell ref="C17:D17"/>
    <mergeCell ref="B7:D7"/>
    <mergeCell ref="B8:D8"/>
    <mergeCell ref="B9:D9"/>
    <mergeCell ref="B10:D10"/>
    <mergeCell ref="B11:D11"/>
    <mergeCell ref="A37:G3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8C2EE-5909-43AA-804A-706ACEA84F6E}">
  <sheetPr>
    <pageSetUpPr fitToPage="1"/>
  </sheetPr>
  <dimension ref="A2:F77"/>
  <sheetViews>
    <sheetView zoomScale="115" zoomScaleNormal="115" workbookViewId="0">
      <selection activeCell="A2" sqref="A2"/>
    </sheetView>
  </sheetViews>
  <sheetFormatPr baseColWidth="10" defaultColWidth="11" defaultRowHeight="14" x14ac:dyDescent="0.3"/>
  <cols>
    <col min="1" max="1" width="5.58203125" customWidth="1"/>
    <col min="2" max="2" width="78.58203125" customWidth="1"/>
    <col min="3" max="3" width="19.58203125" customWidth="1"/>
    <col min="4" max="4" width="13.58203125" customWidth="1"/>
    <col min="5" max="5" width="13.83203125" customWidth="1"/>
    <col min="6" max="6" width="64.33203125" customWidth="1"/>
  </cols>
  <sheetData>
    <row r="2" spans="1:6" ht="20" x14ac:dyDescent="0.4">
      <c r="A2" s="3" t="s">
        <v>71</v>
      </c>
      <c r="B2" s="3"/>
      <c r="F2" s="70" t="s">
        <v>183</v>
      </c>
    </row>
    <row r="3" spans="1:6" ht="11.15" customHeight="1" x14ac:dyDescent="0.4">
      <c r="A3" s="3"/>
      <c r="B3" s="3"/>
    </row>
    <row r="4" spans="1:6" ht="15" customHeight="1" x14ac:dyDescent="0.4">
      <c r="A4" s="16" t="s">
        <v>176</v>
      </c>
      <c r="B4" s="3"/>
      <c r="C4" s="93" t="s">
        <v>55</v>
      </c>
      <c r="D4" s="93"/>
      <c r="E4" s="93"/>
      <c r="F4" s="93"/>
    </row>
    <row r="5" spans="1:6" ht="27.65" customHeight="1" x14ac:dyDescent="0.4">
      <c r="A5" s="14" t="s">
        <v>59</v>
      </c>
      <c r="B5" s="3"/>
    </row>
    <row r="6" spans="1:6" ht="11.5" customHeight="1" x14ac:dyDescent="0.4">
      <c r="A6" s="3"/>
      <c r="B6" s="3"/>
    </row>
    <row r="7" spans="1:6" x14ac:dyDescent="0.3">
      <c r="A7" s="16" t="s">
        <v>3</v>
      </c>
      <c r="B7" s="15" t="s">
        <v>56</v>
      </c>
      <c r="C7" s="78" t="str">
        <f>MultiCountrySummary!E7</f>
        <v>XYZ Ltd.</v>
      </c>
      <c r="D7" s="79" t="s">
        <v>184</v>
      </c>
      <c r="E7" s="77"/>
    </row>
    <row r="8" spans="1:6" ht="28" x14ac:dyDescent="0.3">
      <c r="A8" s="16" t="s">
        <v>5</v>
      </c>
      <c r="B8" s="15" t="s">
        <v>72</v>
      </c>
      <c r="C8" s="78" t="str">
        <f>MultiCountrySummary!E8</f>
        <v>Customer data</v>
      </c>
      <c r="D8" s="80" t="s">
        <v>184</v>
      </c>
    </row>
    <row r="9" spans="1:6" x14ac:dyDescent="0.3">
      <c r="A9" s="16" t="s">
        <v>8</v>
      </c>
      <c r="B9" s="59" t="s">
        <v>215</v>
      </c>
      <c r="C9" s="78" t="str">
        <f>MultiCountrySummary!E9</f>
        <v>ACME CloudOffice</v>
      </c>
      <c r="D9" s="80" t="s">
        <v>184</v>
      </c>
    </row>
    <row r="10" spans="1:6" x14ac:dyDescent="0.3">
      <c r="A10" s="16" t="s">
        <v>9</v>
      </c>
      <c r="B10" s="15" t="s">
        <v>73</v>
      </c>
      <c r="C10" s="78" t="str">
        <f>MultiCountrySummary!E10</f>
        <v>5</v>
      </c>
      <c r="D10" s="80" t="s">
        <v>184</v>
      </c>
    </row>
    <row r="11" spans="1:6" x14ac:dyDescent="0.3">
      <c r="A11" s="16" t="s">
        <v>16</v>
      </c>
      <c r="B11" s="15" t="s">
        <v>172</v>
      </c>
      <c r="C11" s="85" t="s">
        <v>14</v>
      </c>
    </row>
    <row r="12" spans="1:6" ht="15.65" customHeight="1" x14ac:dyDescent="0.4">
      <c r="A12" s="3"/>
      <c r="B12" s="3"/>
    </row>
    <row r="13" spans="1:6" ht="20" x14ac:dyDescent="0.4">
      <c r="A13" s="14" t="s">
        <v>216</v>
      </c>
      <c r="B13" s="3"/>
    </row>
    <row r="14" spans="1:6" ht="13" customHeight="1" x14ac:dyDescent="0.4">
      <c r="A14" s="3"/>
      <c r="B14" s="3"/>
    </row>
    <row r="15" spans="1:6" ht="33" customHeight="1" x14ac:dyDescent="0.4">
      <c r="A15" s="3"/>
      <c r="C15" s="62" t="s">
        <v>217</v>
      </c>
      <c r="D15" s="62" t="s">
        <v>79</v>
      </c>
      <c r="E15" s="62" t="s">
        <v>60</v>
      </c>
      <c r="F15" s="62" t="s">
        <v>142</v>
      </c>
    </row>
    <row r="16" spans="1:6" ht="13" customHeight="1" x14ac:dyDescent="0.4">
      <c r="A16" s="3"/>
      <c r="B16" s="3"/>
    </row>
    <row r="17" spans="1:6" ht="28" x14ac:dyDescent="0.3">
      <c r="A17" s="21" t="s">
        <v>3</v>
      </c>
      <c r="B17" s="22" t="s">
        <v>218</v>
      </c>
      <c r="C17" s="23"/>
      <c r="D17" s="32">
        <v>0.5</v>
      </c>
      <c r="E17" s="27"/>
      <c r="F17" s="66" t="s">
        <v>185</v>
      </c>
    </row>
    <row r="18" spans="1:6" ht="28" x14ac:dyDescent="0.3">
      <c r="A18" s="21" t="s">
        <v>5</v>
      </c>
      <c r="B18" s="22" t="s">
        <v>304</v>
      </c>
      <c r="C18" s="28">
        <v>0.25</v>
      </c>
      <c r="D18" s="24">
        <f>C18*D17</f>
        <v>0.125</v>
      </c>
      <c r="E18" s="25"/>
      <c r="F18" s="66" t="s">
        <v>185</v>
      </c>
    </row>
    <row r="19" spans="1:6" ht="28" x14ac:dyDescent="0.3">
      <c r="A19" s="21" t="s">
        <v>8</v>
      </c>
      <c r="B19" s="22" t="s">
        <v>220</v>
      </c>
      <c r="C19" s="28">
        <v>0.2</v>
      </c>
      <c r="D19" s="24">
        <f>(1-C19)*D18</f>
        <v>0.1</v>
      </c>
      <c r="E19" s="25"/>
      <c r="F19" s="66" t="s">
        <v>185</v>
      </c>
    </row>
    <row r="20" spans="1:6" ht="28" x14ac:dyDescent="0.3">
      <c r="A20" s="21" t="s">
        <v>9</v>
      </c>
      <c r="B20" s="22" t="s">
        <v>219</v>
      </c>
      <c r="C20" s="28">
        <v>0.75</v>
      </c>
      <c r="D20" s="24">
        <f>(1-C20)*D19</f>
        <v>2.5000000000000001E-2</v>
      </c>
      <c r="E20" s="26"/>
      <c r="F20" s="66" t="s">
        <v>185</v>
      </c>
    </row>
    <row r="21" spans="1:6" ht="28" x14ac:dyDescent="0.3">
      <c r="A21" s="21" t="s">
        <v>16</v>
      </c>
      <c r="B21" s="22" t="s">
        <v>311</v>
      </c>
      <c r="C21" s="28">
        <v>0.5</v>
      </c>
      <c r="D21" s="24">
        <f>C21*D20</f>
        <v>1.2500000000000001E-2</v>
      </c>
      <c r="E21" s="26">
        <f>D21</f>
        <v>1.2500000000000001E-2</v>
      </c>
      <c r="F21" s="66" t="s">
        <v>185</v>
      </c>
    </row>
    <row r="22" spans="1:6" ht="13" customHeight="1" x14ac:dyDescent="0.3">
      <c r="A22" s="9"/>
      <c r="B22" s="59"/>
      <c r="F22" s="66"/>
    </row>
    <row r="23" spans="1:6" x14ac:dyDescent="0.3">
      <c r="A23" s="95" t="s">
        <v>62</v>
      </c>
      <c r="B23" s="95"/>
      <c r="C23" s="95"/>
      <c r="D23" s="95"/>
      <c r="E23" s="31">
        <f>E21</f>
        <v>1.2500000000000001E-2</v>
      </c>
    </row>
    <row r="24" spans="1:6" x14ac:dyDescent="0.3">
      <c r="A24" s="95" t="s">
        <v>63</v>
      </c>
      <c r="B24" s="95"/>
      <c r="C24" s="95"/>
      <c r="D24" s="95"/>
      <c r="E24" s="31">
        <f>E23*C10</f>
        <v>6.25E-2</v>
      </c>
    </row>
    <row r="25" spans="1:6" ht="13" customHeight="1" x14ac:dyDescent="0.3">
      <c r="B25" s="13"/>
      <c r="C25" s="59"/>
    </row>
    <row r="26" spans="1:6" ht="20" x14ac:dyDescent="0.4">
      <c r="A26" s="14" t="s">
        <v>64</v>
      </c>
      <c r="B26" s="3"/>
    </row>
    <row r="28" spans="1:6" x14ac:dyDescent="0.3">
      <c r="A28" t="s">
        <v>187</v>
      </c>
      <c r="B28" s="11"/>
      <c r="C28" s="81" t="s">
        <v>234</v>
      </c>
    </row>
    <row r="30" spans="1:6" ht="37.5" customHeight="1" x14ac:dyDescent="0.3">
      <c r="A30" s="1" t="s">
        <v>221</v>
      </c>
      <c r="B30" s="1"/>
      <c r="C30" s="96" t="s">
        <v>238</v>
      </c>
      <c r="D30" s="96"/>
      <c r="E30" s="96"/>
      <c r="F30" s="62" t="s">
        <v>142</v>
      </c>
    </row>
    <row r="31" spans="1:6" x14ac:dyDescent="0.3">
      <c r="A31" s="9" t="s">
        <v>3</v>
      </c>
      <c r="B31" s="59" t="s">
        <v>145</v>
      </c>
      <c r="C31" s="28">
        <v>1</v>
      </c>
      <c r="E31" s="47">
        <f>C31</f>
        <v>1</v>
      </c>
      <c r="F31" s="66" t="s">
        <v>185</v>
      </c>
    </row>
    <row r="32" spans="1:6" ht="28" x14ac:dyDescent="0.3">
      <c r="A32" s="9" t="s">
        <v>5</v>
      </c>
      <c r="B32" s="55" t="s">
        <v>147</v>
      </c>
      <c r="C32" s="28">
        <v>1</v>
      </c>
      <c r="D32" s="97">
        <f>C32*C33</f>
        <v>0.1</v>
      </c>
      <c r="E32" s="99">
        <f>D32+D34-(D32*D34)</f>
        <v>0.67600000000000005</v>
      </c>
      <c r="F32" s="66" t="s">
        <v>185</v>
      </c>
    </row>
    <row r="33" spans="1:6" x14ac:dyDescent="0.3">
      <c r="A33" s="9"/>
      <c r="B33" s="55" t="s">
        <v>146</v>
      </c>
      <c r="C33" s="28">
        <v>0.1</v>
      </c>
      <c r="D33" s="98"/>
      <c r="E33" s="99"/>
      <c r="F33" s="66" t="s">
        <v>185</v>
      </c>
    </row>
    <row r="34" spans="1:6" ht="74.5" customHeight="1" x14ac:dyDescent="0.3">
      <c r="A34" s="9" t="s">
        <v>8</v>
      </c>
      <c r="B34" s="88" t="s">
        <v>315</v>
      </c>
      <c r="C34" s="28">
        <v>0.8</v>
      </c>
      <c r="D34" s="97">
        <f>C34*C35</f>
        <v>0.64000000000000012</v>
      </c>
      <c r="E34" s="99"/>
      <c r="F34" s="66" t="s">
        <v>185</v>
      </c>
    </row>
    <row r="35" spans="1:6" ht="24" x14ac:dyDescent="0.3">
      <c r="A35" s="9"/>
      <c r="B35" s="55" t="s">
        <v>314</v>
      </c>
      <c r="C35" s="28">
        <v>0.8</v>
      </c>
      <c r="D35" s="98"/>
      <c r="E35" s="99"/>
      <c r="F35" s="66" t="s">
        <v>185</v>
      </c>
    </row>
    <row r="36" spans="1:6" ht="28" x14ac:dyDescent="0.3">
      <c r="A36" s="9" t="s">
        <v>9</v>
      </c>
      <c r="B36" s="59" t="s">
        <v>149</v>
      </c>
      <c r="C36" s="28">
        <v>1</v>
      </c>
      <c r="D36" s="2"/>
      <c r="E36" s="47">
        <f>C36</f>
        <v>1</v>
      </c>
      <c r="F36" s="66" t="s">
        <v>185</v>
      </c>
    </row>
    <row r="37" spans="1:6" ht="58.5" x14ac:dyDescent="0.3">
      <c r="A37" s="9" t="s">
        <v>16</v>
      </c>
      <c r="B37" s="59" t="s">
        <v>222</v>
      </c>
      <c r="C37" s="28">
        <v>0.3</v>
      </c>
      <c r="D37" s="2"/>
      <c r="E37" s="47">
        <f>C37</f>
        <v>0.3</v>
      </c>
      <c r="F37" s="66" t="s">
        <v>185</v>
      </c>
    </row>
    <row r="38" spans="1:6" ht="58.5" x14ac:dyDescent="0.3">
      <c r="A38" s="9" t="s">
        <v>21</v>
      </c>
      <c r="B38" s="59" t="s">
        <v>317</v>
      </c>
      <c r="C38" s="28">
        <v>0.8</v>
      </c>
      <c r="D38" s="63"/>
      <c r="E38" s="47">
        <f>1-C38</f>
        <v>0.19999999999999996</v>
      </c>
      <c r="F38" s="66" t="s">
        <v>185</v>
      </c>
    </row>
    <row r="39" spans="1:6" ht="28" x14ac:dyDescent="0.3">
      <c r="A39" s="9" t="s">
        <v>22</v>
      </c>
      <c r="B39" s="59" t="s">
        <v>152</v>
      </c>
      <c r="C39" s="28">
        <v>0.7</v>
      </c>
      <c r="D39" s="63"/>
      <c r="E39" s="47">
        <f>C39</f>
        <v>0.7</v>
      </c>
      <c r="F39" s="66" t="s">
        <v>185</v>
      </c>
    </row>
    <row r="40" spans="1:6" ht="23.25" customHeight="1" x14ac:dyDescent="0.3">
      <c r="A40" s="9"/>
      <c r="B40" s="59"/>
      <c r="C40" s="5"/>
      <c r="D40" s="63"/>
      <c r="E40" s="47"/>
      <c r="F40" s="63"/>
    </row>
    <row r="41" spans="1:6" ht="30.75" customHeight="1" x14ac:dyDescent="0.3">
      <c r="A41" s="101" t="s">
        <v>223</v>
      </c>
      <c r="B41" s="101"/>
      <c r="C41" s="101"/>
      <c r="D41" s="101"/>
      <c r="E41" s="58">
        <f>E31*E32*E36*E37*E38*E39</f>
        <v>2.8391999999999994E-2</v>
      </c>
      <c r="F41" s="63"/>
    </row>
    <row r="42" spans="1:6" ht="16.5" customHeight="1" x14ac:dyDescent="0.3">
      <c r="A42" s="56"/>
      <c r="B42" s="56"/>
      <c r="C42" s="56"/>
      <c r="D42" s="56"/>
      <c r="E42" s="58"/>
      <c r="F42" s="63"/>
    </row>
    <row r="43" spans="1:6" ht="18" customHeight="1" x14ac:dyDescent="0.35">
      <c r="A43" s="14" t="s">
        <v>224</v>
      </c>
      <c r="B43" s="56"/>
      <c r="C43" s="56"/>
      <c r="D43" s="56"/>
      <c r="E43" s="58"/>
      <c r="F43" s="63"/>
    </row>
    <row r="44" spans="1:6" ht="18" customHeight="1" x14ac:dyDescent="0.35">
      <c r="A44" s="14"/>
      <c r="B44" s="56"/>
      <c r="C44" s="56"/>
      <c r="D44" s="56"/>
      <c r="E44" s="58"/>
      <c r="F44" s="63"/>
    </row>
    <row r="45" spans="1:6" ht="18" customHeight="1" x14ac:dyDescent="0.3">
      <c r="A45" t="s">
        <v>187</v>
      </c>
      <c r="B45" s="11"/>
      <c r="C45" s="81" t="s">
        <v>185</v>
      </c>
      <c r="D45" s="56"/>
      <c r="E45" s="58"/>
      <c r="F45" s="63"/>
    </row>
    <row r="46" spans="1:6" ht="18" customHeight="1" x14ac:dyDescent="0.35">
      <c r="A46" s="14"/>
      <c r="B46" s="56"/>
      <c r="C46" s="56"/>
      <c r="D46" s="56"/>
      <c r="E46" s="58"/>
      <c r="F46" s="63"/>
    </row>
    <row r="47" spans="1:6" ht="19" customHeight="1" x14ac:dyDescent="0.3">
      <c r="A47" s="9"/>
      <c r="B47" s="53"/>
      <c r="C47" s="100" t="s">
        <v>237</v>
      </c>
      <c r="D47" s="100"/>
      <c r="E47" s="100"/>
      <c r="F47" s="62" t="s">
        <v>142</v>
      </c>
    </row>
    <row r="48" spans="1:6" ht="42" x14ac:dyDescent="0.3">
      <c r="A48" s="9" t="s">
        <v>3</v>
      </c>
      <c r="B48" s="53" t="s">
        <v>189</v>
      </c>
      <c r="C48" s="28">
        <v>0.01</v>
      </c>
      <c r="D48" s="57">
        <f>C48</f>
        <v>0.01</v>
      </c>
      <c r="E48" s="107">
        <f>IF(D48+D49-(D48*D49)&gt;1, 1,D48+D49-(D48*D49))</f>
        <v>9.9099999999999994E-2</v>
      </c>
      <c r="F48" s="66" t="s">
        <v>185</v>
      </c>
    </row>
    <row r="49" spans="1:6" ht="56" x14ac:dyDescent="0.3">
      <c r="A49" s="9" t="s">
        <v>5</v>
      </c>
      <c r="B49" s="53" t="s">
        <v>225</v>
      </c>
      <c r="C49" s="28">
        <v>0.3</v>
      </c>
      <c r="D49" s="105">
        <f>C49*C50</f>
        <v>0.09</v>
      </c>
      <c r="E49" s="107"/>
      <c r="F49" s="66" t="s">
        <v>185</v>
      </c>
    </row>
    <row r="50" spans="1:6" ht="28" x14ac:dyDescent="0.3">
      <c r="A50" s="9" t="s">
        <v>8</v>
      </c>
      <c r="B50" s="53" t="s">
        <v>226</v>
      </c>
      <c r="C50" s="28">
        <v>0.3</v>
      </c>
      <c r="D50" s="106"/>
      <c r="E50" s="107"/>
      <c r="F50" s="66" t="s">
        <v>185</v>
      </c>
    </row>
    <row r="51" spans="1:6" ht="28" x14ac:dyDescent="0.3">
      <c r="A51" s="9" t="s">
        <v>9</v>
      </c>
      <c r="B51" s="53" t="s">
        <v>319</v>
      </c>
      <c r="C51" s="28">
        <v>0.05</v>
      </c>
      <c r="D51" s="56"/>
      <c r="E51" s="58">
        <f>C51</f>
        <v>0.05</v>
      </c>
      <c r="F51" s="66" t="s">
        <v>185</v>
      </c>
    </row>
    <row r="52" spans="1:6" ht="18.75" customHeight="1" x14ac:dyDescent="0.3">
      <c r="A52" s="9"/>
      <c r="B52" s="56"/>
      <c r="C52" s="56"/>
      <c r="D52" s="56"/>
      <c r="E52" s="58"/>
      <c r="F52" s="63"/>
    </row>
    <row r="53" spans="1:6" ht="40.5" customHeight="1" x14ac:dyDescent="0.3">
      <c r="A53" s="101" t="s">
        <v>227</v>
      </c>
      <c r="B53" s="101"/>
      <c r="C53" s="101"/>
      <c r="D53" s="101"/>
      <c r="E53" s="58">
        <f>E48*E51</f>
        <v>4.9550000000000002E-3</v>
      </c>
      <c r="F53" s="63"/>
    </row>
    <row r="54" spans="1:6" ht="18.75" customHeight="1" x14ac:dyDescent="0.3">
      <c r="A54" s="12"/>
      <c r="B54" s="12"/>
      <c r="C54" s="12"/>
      <c r="D54" s="12"/>
      <c r="E54" s="8"/>
      <c r="F54" s="63"/>
    </row>
    <row r="55" spans="1:6" ht="15" customHeight="1" x14ac:dyDescent="0.35">
      <c r="A55" s="14" t="s">
        <v>66</v>
      </c>
      <c r="B55" s="12"/>
      <c r="C55" s="12"/>
      <c r="D55" s="12"/>
      <c r="E55" s="8"/>
      <c r="F55" s="63"/>
    </row>
    <row r="56" spans="1:6" ht="11.5" customHeight="1" x14ac:dyDescent="0.3">
      <c r="A56" s="12"/>
      <c r="B56" s="12"/>
      <c r="C56" s="12"/>
      <c r="D56" s="12"/>
      <c r="E56" s="8"/>
      <c r="F56" s="63"/>
    </row>
    <row r="57" spans="1:6" x14ac:dyDescent="0.3">
      <c r="A57" s="95" t="s">
        <v>70</v>
      </c>
      <c r="B57" s="95"/>
      <c r="C57" s="95"/>
      <c r="D57" s="95"/>
      <c r="E57" s="58">
        <f>E24</f>
        <v>6.25E-2</v>
      </c>
      <c r="F57" s="63"/>
    </row>
    <row r="58" spans="1:6" ht="20" customHeight="1" x14ac:dyDescent="0.3">
      <c r="A58" s="101" t="s">
        <v>228</v>
      </c>
      <c r="B58" s="101"/>
      <c r="C58" s="101"/>
      <c r="D58" s="101"/>
      <c r="E58" s="58">
        <f>E41</f>
        <v>2.8391999999999994E-2</v>
      </c>
      <c r="F58" s="63"/>
    </row>
    <row r="59" spans="1:6" ht="28.5" customHeight="1" x14ac:dyDescent="0.3">
      <c r="A59" s="101" t="s">
        <v>229</v>
      </c>
      <c r="B59" s="101"/>
      <c r="C59" s="101"/>
      <c r="D59" s="101"/>
      <c r="E59" s="58">
        <f>E53</f>
        <v>4.9550000000000002E-3</v>
      </c>
      <c r="F59" s="63"/>
    </row>
    <row r="60" spans="1:6" ht="15" customHeight="1" x14ac:dyDescent="0.3">
      <c r="A60" s="12"/>
      <c r="B60" s="12"/>
      <c r="C60" s="12"/>
      <c r="D60" s="12"/>
      <c r="E60" s="8"/>
      <c r="F60" s="63"/>
    </row>
    <row r="61" spans="1:6" ht="15" customHeight="1" x14ac:dyDescent="0.3">
      <c r="A61" s="91" t="s">
        <v>180</v>
      </c>
      <c r="B61" s="91"/>
      <c r="C61" s="91"/>
      <c r="D61" s="91"/>
      <c r="E61" s="18">
        <f>(E57*E58)+E59</f>
        <v>6.7294999999999994E-3</v>
      </c>
      <c r="F61" s="63"/>
    </row>
    <row r="62" spans="1:6" ht="15" customHeight="1" x14ac:dyDescent="0.3">
      <c r="A62" s="61"/>
      <c r="B62" s="61"/>
      <c r="C62" s="61"/>
      <c r="D62" s="61"/>
      <c r="E62" s="8"/>
      <c r="F62" s="63"/>
    </row>
    <row r="63" spans="1:6" ht="15" customHeight="1" x14ac:dyDescent="0.3">
      <c r="A63" s="109" t="s">
        <v>230</v>
      </c>
      <c r="B63" s="109"/>
      <c r="C63" s="61"/>
      <c r="D63" s="110" t="str">
        <f>IF(E61&lt;=0.05,"Very low",IF(E61&lt;=0.1,"Low",IF(E61&lt;=0.25,"Medium",IF(E61&lt;=0.5,"High","Very high"))))</f>
        <v>Very low</v>
      </c>
      <c r="E63" s="110"/>
      <c r="F63" s="63"/>
    </row>
    <row r="64" spans="1:6" ht="15" customHeight="1" x14ac:dyDescent="0.3">
      <c r="A64" s="61"/>
      <c r="B64" s="61"/>
      <c r="C64" s="61"/>
      <c r="D64" s="61"/>
      <c r="E64" s="8"/>
      <c r="F64" s="63"/>
    </row>
    <row r="65" spans="1:6" ht="15" customHeight="1" x14ac:dyDescent="0.3">
      <c r="A65" s="95" t="s">
        <v>67</v>
      </c>
      <c r="B65" s="95"/>
      <c r="C65" s="95"/>
      <c r="D65" s="95"/>
      <c r="E65" s="30">
        <f>LN(1-0.9)/LN(1-$E$61)*$C$10</f>
        <v>1705.0514531791134</v>
      </c>
      <c r="F65" s="63"/>
    </row>
    <row r="66" spans="1:6" ht="15" customHeight="1" x14ac:dyDescent="0.3">
      <c r="A66" s="95" t="s">
        <v>68</v>
      </c>
      <c r="B66" s="95"/>
      <c r="C66" s="95"/>
      <c r="D66" s="95"/>
      <c r="E66" s="30">
        <f>LN(1-0.5)/LN(1-$E$61)*$C$10</f>
        <v>513.27163155737333</v>
      </c>
      <c r="F66" s="63"/>
    </row>
    <row r="67" spans="1:6" ht="15" customHeight="1" x14ac:dyDescent="0.3">
      <c r="A67" s="108" t="s">
        <v>80</v>
      </c>
      <c r="B67" s="108"/>
      <c r="C67" s="108"/>
      <c r="D67" s="108"/>
      <c r="E67" s="30"/>
      <c r="F67" s="63"/>
    </row>
    <row r="68" spans="1:6" ht="15" customHeight="1" x14ac:dyDescent="0.3">
      <c r="A68" s="60"/>
      <c r="B68" s="60"/>
      <c r="C68" s="60"/>
      <c r="D68" s="60"/>
      <c r="E68" s="30"/>
      <c r="F68" s="63"/>
    </row>
    <row r="69" spans="1:6" x14ac:dyDescent="0.3">
      <c r="A69" s="111" t="s">
        <v>231</v>
      </c>
      <c r="B69" s="111"/>
      <c r="C69" s="111"/>
      <c r="D69" s="111"/>
      <c r="E69" s="111"/>
      <c r="F69" s="111"/>
    </row>
    <row r="70" spans="1:6" x14ac:dyDescent="0.3">
      <c r="A70" s="11"/>
      <c r="B70" s="10"/>
    </row>
    <row r="71" spans="1:6" x14ac:dyDescent="0.3">
      <c r="A71" s="11"/>
      <c r="B71" s="10"/>
    </row>
    <row r="72" spans="1:6" ht="14" customHeight="1" x14ac:dyDescent="0.3">
      <c r="A72" s="102" t="s">
        <v>320</v>
      </c>
      <c r="B72" s="102"/>
      <c r="C72" s="102"/>
      <c r="D72" s="102"/>
      <c r="E72" s="102"/>
      <c r="F72" s="103" t="s">
        <v>270</v>
      </c>
    </row>
    <row r="73" spans="1:6" ht="81.5" customHeight="1" x14ac:dyDescent="0.3">
      <c r="A73" s="102"/>
      <c r="B73" s="102"/>
      <c r="C73" s="102"/>
      <c r="D73" s="102"/>
      <c r="E73" s="102"/>
      <c r="F73" s="103"/>
    </row>
    <row r="75" spans="1:6" x14ac:dyDescent="0.3">
      <c r="A75" s="19"/>
    </row>
    <row r="76" spans="1:6" x14ac:dyDescent="0.3">
      <c r="A76" s="19"/>
    </row>
    <row r="77" spans="1:6" x14ac:dyDescent="0.3">
      <c r="A77" s="20"/>
    </row>
  </sheetData>
  <mergeCells count="24">
    <mergeCell ref="A69:F69"/>
    <mergeCell ref="A72:E73"/>
    <mergeCell ref="F72:F73"/>
    <mergeCell ref="A65:D65"/>
    <mergeCell ref="A66:D66"/>
    <mergeCell ref="A67:D67"/>
    <mergeCell ref="A57:D57"/>
    <mergeCell ref="A58:D58"/>
    <mergeCell ref="A59:D59"/>
    <mergeCell ref="A61:D61"/>
    <mergeCell ref="A63:B63"/>
    <mergeCell ref="D63:E63"/>
    <mergeCell ref="A41:D41"/>
    <mergeCell ref="C47:E47"/>
    <mergeCell ref="E48:E50"/>
    <mergeCell ref="D49:D50"/>
    <mergeCell ref="A53:D53"/>
    <mergeCell ref="C4:F4"/>
    <mergeCell ref="A23:D23"/>
    <mergeCell ref="A24:D24"/>
    <mergeCell ref="C30:E30"/>
    <mergeCell ref="D32:D33"/>
    <mergeCell ref="E32:E35"/>
    <mergeCell ref="D34:D35"/>
  </mergeCells>
  <pageMargins left="0.7" right="0.7" top="0.78740157499999996" bottom="0.78740157499999996" header="0.3" footer="0.3"/>
  <pageSetup paperSize="9" scale="8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4C83-52B4-4340-9698-D3B066ED094F}">
  <sheetPr>
    <pageSetUpPr fitToPage="1"/>
  </sheetPr>
  <dimension ref="A2:F77"/>
  <sheetViews>
    <sheetView zoomScale="115" zoomScaleNormal="115" workbookViewId="0">
      <selection activeCell="A2" sqref="A2"/>
    </sheetView>
  </sheetViews>
  <sheetFormatPr baseColWidth="10" defaultColWidth="11" defaultRowHeight="14" x14ac:dyDescent="0.3"/>
  <cols>
    <col min="1" max="1" width="5.58203125" customWidth="1"/>
    <col min="2" max="2" width="78.58203125" customWidth="1"/>
    <col min="3" max="3" width="19.58203125" customWidth="1"/>
    <col min="4" max="4" width="13.58203125" customWidth="1"/>
    <col min="5" max="5" width="13.83203125" customWidth="1"/>
    <col min="6" max="6" width="64.33203125" customWidth="1"/>
  </cols>
  <sheetData>
    <row r="2" spans="1:6" ht="20" x14ac:dyDescent="0.4">
      <c r="A2" s="3" t="s">
        <v>71</v>
      </c>
      <c r="B2" s="3"/>
      <c r="F2" s="70" t="s">
        <v>183</v>
      </c>
    </row>
    <row r="3" spans="1:6" ht="11.15" customHeight="1" x14ac:dyDescent="0.4">
      <c r="A3" s="3"/>
      <c r="B3" s="3"/>
    </row>
    <row r="4" spans="1:6" ht="15" customHeight="1" x14ac:dyDescent="0.4">
      <c r="A4" s="16" t="s">
        <v>176</v>
      </c>
      <c r="B4" s="3"/>
      <c r="C4" s="93" t="s">
        <v>55</v>
      </c>
      <c r="D4" s="93"/>
      <c r="E4" s="93"/>
      <c r="F4" s="93"/>
    </row>
    <row r="5" spans="1:6" ht="27.65" customHeight="1" x14ac:dyDescent="0.4">
      <c r="A5" s="14" t="s">
        <v>59</v>
      </c>
      <c r="B5" s="3"/>
    </row>
    <row r="6" spans="1:6" ht="11.5" customHeight="1" x14ac:dyDescent="0.4">
      <c r="A6" s="3"/>
      <c r="B6" s="3"/>
    </row>
    <row r="7" spans="1:6" x14ac:dyDescent="0.3">
      <c r="A7" s="16" t="s">
        <v>3</v>
      </c>
      <c r="B7" s="15" t="s">
        <v>56</v>
      </c>
      <c r="C7" s="78" t="str">
        <f>MultiCountrySummary!E7</f>
        <v>XYZ Ltd.</v>
      </c>
      <c r="D7" s="79" t="s">
        <v>184</v>
      </c>
      <c r="E7" s="77"/>
    </row>
    <row r="8" spans="1:6" ht="28" x14ac:dyDescent="0.3">
      <c r="A8" s="16" t="s">
        <v>5</v>
      </c>
      <c r="B8" s="15" t="s">
        <v>72</v>
      </c>
      <c r="C8" s="78" t="str">
        <f>MultiCountrySummary!E8</f>
        <v>Customer data</v>
      </c>
      <c r="D8" s="80" t="s">
        <v>184</v>
      </c>
    </row>
    <row r="9" spans="1:6" x14ac:dyDescent="0.3">
      <c r="A9" s="16" t="s">
        <v>8</v>
      </c>
      <c r="B9" s="59" t="s">
        <v>215</v>
      </c>
      <c r="C9" s="78" t="str">
        <f>MultiCountrySummary!E9</f>
        <v>ACME CloudOffice</v>
      </c>
      <c r="D9" s="80" t="s">
        <v>184</v>
      </c>
    </row>
    <row r="10" spans="1:6" x14ac:dyDescent="0.3">
      <c r="A10" s="16" t="s">
        <v>9</v>
      </c>
      <c r="B10" s="15" t="s">
        <v>73</v>
      </c>
      <c r="C10" s="78" t="str">
        <f>MultiCountrySummary!E10</f>
        <v>5</v>
      </c>
      <c r="D10" s="80" t="s">
        <v>184</v>
      </c>
    </row>
    <row r="11" spans="1:6" x14ac:dyDescent="0.3">
      <c r="A11" s="16" t="s">
        <v>16</v>
      </c>
      <c r="B11" s="15" t="s">
        <v>172</v>
      </c>
      <c r="C11" s="85" t="s">
        <v>244</v>
      </c>
    </row>
    <row r="12" spans="1:6" ht="15.65" customHeight="1" x14ac:dyDescent="0.4">
      <c r="A12" s="3"/>
      <c r="B12" s="3"/>
    </row>
    <row r="13" spans="1:6" ht="20" x14ac:dyDescent="0.4">
      <c r="A13" s="14" t="s">
        <v>216</v>
      </c>
      <c r="B13" s="3"/>
    </row>
    <row r="14" spans="1:6" ht="13" customHeight="1" x14ac:dyDescent="0.4">
      <c r="A14" s="3"/>
      <c r="B14" s="3"/>
    </row>
    <row r="15" spans="1:6" ht="33" customHeight="1" x14ac:dyDescent="0.4">
      <c r="A15" s="3"/>
      <c r="C15" s="62" t="s">
        <v>217</v>
      </c>
      <c r="D15" s="62" t="s">
        <v>79</v>
      </c>
      <c r="E15" s="62" t="s">
        <v>60</v>
      </c>
      <c r="F15" s="62" t="s">
        <v>142</v>
      </c>
    </row>
    <row r="16" spans="1:6" ht="13" customHeight="1" x14ac:dyDescent="0.4">
      <c r="A16" s="3"/>
      <c r="B16" s="3"/>
    </row>
    <row r="17" spans="1:6" ht="28" x14ac:dyDescent="0.3">
      <c r="A17" s="21" t="s">
        <v>3</v>
      </c>
      <c r="B17" s="22" t="s">
        <v>218</v>
      </c>
      <c r="C17" s="23"/>
      <c r="D17" s="32">
        <v>5</v>
      </c>
      <c r="E17" s="27"/>
      <c r="F17" s="66" t="s">
        <v>185</v>
      </c>
    </row>
    <row r="18" spans="1:6" ht="28" x14ac:dyDescent="0.3">
      <c r="A18" s="21" t="s">
        <v>5</v>
      </c>
      <c r="B18" s="22" t="s">
        <v>304</v>
      </c>
      <c r="C18" s="28">
        <v>0.4</v>
      </c>
      <c r="D18" s="24">
        <f>C18*D17</f>
        <v>2</v>
      </c>
      <c r="E18" s="25"/>
      <c r="F18" s="66" t="s">
        <v>185</v>
      </c>
    </row>
    <row r="19" spans="1:6" ht="28" x14ac:dyDescent="0.3">
      <c r="A19" s="21" t="s">
        <v>8</v>
      </c>
      <c r="B19" s="22" t="s">
        <v>220</v>
      </c>
      <c r="C19" s="28">
        <v>0.2</v>
      </c>
      <c r="D19" s="24">
        <f>(1-C19)*D18</f>
        <v>1.6</v>
      </c>
      <c r="E19" s="25"/>
      <c r="F19" s="66" t="s">
        <v>185</v>
      </c>
    </row>
    <row r="20" spans="1:6" ht="28" x14ac:dyDescent="0.3">
      <c r="A20" s="21" t="s">
        <v>9</v>
      </c>
      <c r="B20" s="22" t="s">
        <v>219</v>
      </c>
      <c r="C20" s="28">
        <v>0.8</v>
      </c>
      <c r="D20" s="24">
        <f>(1-C20)*D19</f>
        <v>0.31999999999999995</v>
      </c>
      <c r="E20" s="26"/>
      <c r="F20" s="66" t="s">
        <v>185</v>
      </c>
    </row>
    <row r="21" spans="1:6" ht="28" x14ac:dyDescent="0.3">
      <c r="A21" s="21" t="s">
        <v>16</v>
      </c>
      <c r="B21" s="22" t="s">
        <v>311</v>
      </c>
      <c r="C21" s="28">
        <v>0.75</v>
      </c>
      <c r="D21" s="24">
        <f>C21*D20</f>
        <v>0.23999999999999996</v>
      </c>
      <c r="E21" s="26">
        <f>D21</f>
        <v>0.23999999999999996</v>
      </c>
      <c r="F21" s="66" t="s">
        <v>185</v>
      </c>
    </row>
    <row r="22" spans="1:6" ht="13" customHeight="1" x14ac:dyDescent="0.3">
      <c r="A22" s="9"/>
      <c r="B22" s="59"/>
      <c r="F22" s="66"/>
    </row>
    <row r="23" spans="1:6" x14ac:dyDescent="0.3">
      <c r="A23" s="95" t="s">
        <v>62</v>
      </c>
      <c r="B23" s="95"/>
      <c r="C23" s="95"/>
      <c r="D23" s="95"/>
      <c r="E23" s="31">
        <f>E21</f>
        <v>0.23999999999999996</v>
      </c>
    </row>
    <row r="24" spans="1:6" x14ac:dyDescent="0.3">
      <c r="A24" s="95" t="s">
        <v>63</v>
      </c>
      <c r="B24" s="95"/>
      <c r="C24" s="95"/>
      <c r="D24" s="95"/>
      <c r="E24" s="31">
        <f>E23*C10</f>
        <v>1.1999999999999997</v>
      </c>
    </row>
    <row r="25" spans="1:6" ht="13" customHeight="1" x14ac:dyDescent="0.3">
      <c r="B25" s="13"/>
      <c r="C25" s="59"/>
    </row>
    <row r="26" spans="1:6" ht="20" x14ac:dyDescent="0.4">
      <c r="A26" s="14" t="s">
        <v>64</v>
      </c>
      <c r="B26" s="3"/>
    </row>
    <row r="28" spans="1:6" x14ac:dyDescent="0.3">
      <c r="A28" t="s">
        <v>187</v>
      </c>
      <c r="B28" s="11"/>
      <c r="C28" s="81" t="s">
        <v>214</v>
      </c>
    </row>
    <row r="30" spans="1:6" ht="37.5" customHeight="1" x14ac:dyDescent="0.3">
      <c r="A30" s="1" t="s">
        <v>221</v>
      </c>
      <c r="B30" s="1"/>
      <c r="C30" s="96" t="s">
        <v>238</v>
      </c>
      <c r="D30" s="96"/>
      <c r="E30" s="96"/>
      <c r="F30" s="62" t="s">
        <v>142</v>
      </c>
    </row>
    <row r="31" spans="1:6" x14ac:dyDescent="0.3">
      <c r="A31" s="9" t="s">
        <v>3</v>
      </c>
      <c r="B31" s="59" t="s">
        <v>145</v>
      </c>
      <c r="C31" s="28">
        <v>1</v>
      </c>
      <c r="E31" s="47">
        <f>C31</f>
        <v>1</v>
      </c>
      <c r="F31" s="66" t="s">
        <v>185</v>
      </c>
    </row>
    <row r="32" spans="1:6" ht="28" x14ac:dyDescent="0.3">
      <c r="A32" s="9" t="s">
        <v>5</v>
      </c>
      <c r="B32" s="55" t="s">
        <v>147</v>
      </c>
      <c r="C32" s="28">
        <v>0.2</v>
      </c>
      <c r="D32" s="97">
        <f>C32*C33</f>
        <v>0.1</v>
      </c>
      <c r="E32" s="99">
        <f>D32+D34-(D32*D34)</f>
        <v>0.32499999999999996</v>
      </c>
      <c r="F32" s="66" t="s">
        <v>185</v>
      </c>
    </row>
    <row r="33" spans="1:6" x14ac:dyDescent="0.3">
      <c r="A33" s="9"/>
      <c r="B33" s="55" t="s">
        <v>146</v>
      </c>
      <c r="C33" s="28">
        <v>0.5</v>
      </c>
      <c r="D33" s="98"/>
      <c r="E33" s="99"/>
      <c r="F33" s="66" t="s">
        <v>185</v>
      </c>
    </row>
    <row r="34" spans="1:6" ht="70" x14ac:dyDescent="0.3">
      <c r="A34" s="9" t="s">
        <v>8</v>
      </c>
      <c r="B34" s="88" t="s">
        <v>315</v>
      </c>
      <c r="C34" s="28">
        <v>0.5</v>
      </c>
      <c r="D34" s="97">
        <f>C34*C35</f>
        <v>0.25</v>
      </c>
      <c r="E34" s="99"/>
      <c r="F34" s="66" t="s">
        <v>185</v>
      </c>
    </row>
    <row r="35" spans="1:6" ht="24" x14ac:dyDescent="0.3">
      <c r="A35" s="9"/>
      <c r="B35" s="88" t="s">
        <v>314</v>
      </c>
      <c r="C35" s="28">
        <v>0.5</v>
      </c>
      <c r="D35" s="98"/>
      <c r="E35" s="99"/>
      <c r="F35" s="66" t="s">
        <v>185</v>
      </c>
    </row>
    <row r="36" spans="1:6" ht="28" x14ac:dyDescent="0.3">
      <c r="A36" s="9" t="s">
        <v>9</v>
      </c>
      <c r="B36" s="59" t="s">
        <v>149</v>
      </c>
      <c r="C36" s="28">
        <v>1</v>
      </c>
      <c r="D36" s="2"/>
      <c r="E36" s="47">
        <f>C36</f>
        <v>1</v>
      </c>
      <c r="F36" s="66" t="s">
        <v>185</v>
      </c>
    </row>
    <row r="37" spans="1:6" ht="58.5" x14ac:dyDescent="0.3">
      <c r="A37" s="9" t="s">
        <v>16</v>
      </c>
      <c r="B37" s="59" t="s">
        <v>222</v>
      </c>
      <c r="C37" s="28">
        <v>0.7</v>
      </c>
      <c r="D37" s="2"/>
      <c r="E37" s="47">
        <f>C37</f>
        <v>0.7</v>
      </c>
      <c r="F37" s="66" t="s">
        <v>185</v>
      </c>
    </row>
    <row r="38" spans="1:6" ht="58.5" x14ac:dyDescent="0.3">
      <c r="A38" s="9" t="s">
        <v>21</v>
      </c>
      <c r="B38" s="89" t="s">
        <v>317</v>
      </c>
      <c r="C38" s="28">
        <v>0.2</v>
      </c>
      <c r="D38" s="63"/>
      <c r="E38" s="47">
        <f>1-C38</f>
        <v>0.8</v>
      </c>
      <c r="F38" s="66" t="s">
        <v>185</v>
      </c>
    </row>
    <row r="39" spans="1:6" ht="28" x14ac:dyDescent="0.3">
      <c r="A39" s="9" t="s">
        <v>22</v>
      </c>
      <c r="B39" s="59" t="s">
        <v>152</v>
      </c>
      <c r="C39" s="28">
        <v>0.8</v>
      </c>
      <c r="D39" s="63"/>
      <c r="E39" s="47">
        <f>C39</f>
        <v>0.8</v>
      </c>
      <c r="F39" s="66" t="s">
        <v>185</v>
      </c>
    </row>
    <row r="40" spans="1:6" ht="23.25" customHeight="1" x14ac:dyDescent="0.3">
      <c r="A40" s="9"/>
      <c r="B40" s="59"/>
      <c r="C40" s="5"/>
      <c r="D40" s="63"/>
      <c r="E40" s="47"/>
      <c r="F40" s="63"/>
    </row>
    <row r="41" spans="1:6" ht="30.75" customHeight="1" x14ac:dyDescent="0.3">
      <c r="A41" s="101" t="s">
        <v>223</v>
      </c>
      <c r="B41" s="101"/>
      <c r="C41" s="101"/>
      <c r="D41" s="101"/>
      <c r="E41" s="58">
        <f>E31*E32*E36*E37*E38*E39</f>
        <v>0.14559999999999998</v>
      </c>
      <c r="F41" s="63"/>
    </row>
    <row r="42" spans="1:6" ht="16.5" customHeight="1" x14ac:dyDescent="0.3">
      <c r="A42" s="56"/>
      <c r="B42" s="56"/>
      <c r="C42" s="56"/>
      <c r="D42" s="56"/>
      <c r="E42" s="58"/>
      <c r="F42" s="63"/>
    </row>
    <row r="43" spans="1:6" ht="18" customHeight="1" x14ac:dyDescent="0.35">
      <c r="A43" s="14" t="s">
        <v>224</v>
      </c>
      <c r="B43" s="56"/>
      <c r="C43" s="56"/>
      <c r="D43" s="56"/>
      <c r="E43" s="58"/>
      <c r="F43" s="63"/>
    </row>
    <row r="44" spans="1:6" ht="18" customHeight="1" x14ac:dyDescent="0.35">
      <c r="A44" s="14"/>
      <c r="B44" s="56"/>
      <c r="C44" s="56"/>
      <c r="D44" s="56"/>
      <c r="E44" s="58"/>
      <c r="F44" s="63"/>
    </row>
    <row r="45" spans="1:6" ht="18" customHeight="1" x14ac:dyDescent="0.3">
      <c r="A45" t="s">
        <v>187</v>
      </c>
      <c r="B45" s="11"/>
      <c r="C45" s="81" t="s">
        <v>247</v>
      </c>
      <c r="D45" s="56"/>
      <c r="E45" s="58"/>
      <c r="F45" s="63"/>
    </row>
    <row r="46" spans="1:6" ht="18" customHeight="1" x14ac:dyDescent="0.35">
      <c r="A46" s="14"/>
      <c r="B46" s="56"/>
      <c r="C46" s="56"/>
      <c r="D46" s="56"/>
      <c r="E46" s="58"/>
      <c r="F46" s="63"/>
    </row>
    <row r="47" spans="1:6" ht="19" customHeight="1" x14ac:dyDescent="0.3">
      <c r="A47" s="9"/>
      <c r="B47" s="53"/>
      <c r="C47" s="100" t="s">
        <v>237</v>
      </c>
      <c r="D47" s="100"/>
      <c r="E47" s="100"/>
      <c r="F47" s="62" t="s">
        <v>142</v>
      </c>
    </row>
    <row r="48" spans="1:6" ht="42" x14ac:dyDescent="0.3">
      <c r="A48" s="9" t="s">
        <v>3</v>
      </c>
      <c r="B48" s="53" t="s">
        <v>189</v>
      </c>
      <c r="C48" s="28">
        <v>0</v>
      </c>
      <c r="D48" s="57">
        <f>C48</f>
        <v>0</v>
      </c>
      <c r="E48" s="107">
        <f>IF(D48+D49-(D48*D49)&gt;1, 1,D48+D49-(D48*D49))</f>
        <v>0.3</v>
      </c>
      <c r="F48" s="66" t="s">
        <v>185</v>
      </c>
    </row>
    <row r="49" spans="1:6" ht="56" x14ac:dyDescent="0.3">
      <c r="A49" s="9" t="s">
        <v>5</v>
      </c>
      <c r="B49" s="53" t="s">
        <v>225</v>
      </c>
      <c r="C49" s="28">
        <v>0.3</v>
      </c>
      <c r="D49" s="105">
        <f>C49*C50</f>
        <v>0.3</v>
      </c>
      <c r="E49" s="107"/>
      <c r="F49" s="66" t="s">
        <v>185</v>
      </c>
    </row>
    <row r="50" spans="1:6" ht="28" x14ac:dyDescent="0.3">
      <c r="A50" s="9" t="s">
        <v>8</v>
      </c>
      <c r="B50" s="53" t="s">
        <v>226</v>
      </c>
      <c r="C50" s="28">
        <v>1</v>
      </c>
      <c r="D50" s="106"/>
      <c r="E50" s="107"/>
      <c r="F50" s="66" t="s">
        <v>185</v>
      </c>
    </row>
    <row r="51" spans="1:6" ht="28" x14ac:dyDescent="0.3">
      <c r="A51" s="9" t="s">
        <v>9</v>
      </c>
      <c r="B51" s="53" t="s">
        <v>319</v>
      </c>
      <c r="C51" s="28">
        <v>1</v>
      </c>
      <c r="D51" s="56"/>
      <c r="E51" s="58">
        <f>C51</f>
        <v>1</v>
      </c>
      <c r="F51" s="66" t="s">
        <v>185</v>
      </c>
    </row>
    <row r="52" spans="1:6" ht="18.75" customHeight="1" x14ac:dyDescent="0.3">
      <c r="A52" s="9"/>
      <c r="B52" s="56"/>
      <c r="C52" s="56"/>
      <c r="D52" s="56"/>
      <c r="E52" s="58"/>
      <c r="F52" s="63"/>
    </row>
    <row r="53" spans="1:6" ht="40.5" customHeight="1" x14ac:dyDescent="0.3">
      <c r="A53" s="101" t="s">
        <v>227</v>
      </c>
      <c r="B53" s="101"/>
      <c r="C53" s="101"/>
      <c r="D53" s="101"/>
      <c r="E53" s="58">
        <f>E48*E51</f>
        <v>0.3</v>
      </c>
      <c r="F53" s="63"/>
    </row>
    <row r="54" spans="1:6" ht="18.75" customHeight="1" x14ac:dyDescent="0.3">
      <c r="A54" s="12"/>
      <c r="B54" s="12"/>
      <c r="C54" s="12"/>
      <c r="D54" s="12"/>
      <c r="E54" s="8"/>
      <c r="F54" s="63"/>
    </row>
    <row r="55" spans="1:6" ht="15" customHeight="1" x14ac:dyDescent="0.35">
      <c r="A55" s="14" t="s">
        <v>66</v>
      </c>
      <c r="B55" s="12"/>
      <c r="C55" s="12"/>
      <c r="D55" s="12"/>
      <c r="E55" s="8"/>
      <c r="F55" s="63"/>
    </row>
    <row r="56" spans="1:6" ht="11.5" customHeight="1" x14ac:dyDescent="0.3">
      <c r="A56" s="12"/>
      <c r="B56" s="12"/>
      <c r="C56" s="12"/>
      <c r="D56" s="12"/>
      <c r="E56" s="8"/>
      <c r="F56" s="63"/>
    </row>
    <row r="57" spans="1:6" x14ac:dyDescent="0.3">
      <c r="A57" s="95" t="s">
        <v>70</v>
      </c>
      <c r="B57" s="95"/>
      <c r="C57" s="95"/>
      <c r="D57" s="95"/>
      <c r="E57" s="58">
        <f>E24</f>
        <v>1.1999999999999997</v>
      </c>
      <c r="F57" s="63"/>
    </row>
    <row r="58" spans="1:6" ht="20" customHeight="1" x14ac:dyDescent="0.3">
      <c r="A58" s="101" t="s">
        <v>228</v>
      </c>
      <c r="B58" s="101"/>
      <c r="C58" s="101"/>
      <c r="D58" s="101"/>
      <c r="E58" s="58">
        <f>E41</f>
        <v>0.14559999999999998</v>
      </c>
      <c r="F58" s="63"/>
    </row>
    <row r="59" spans="1:6" ht="28.5" customHeight="1" x14ac:dyDescent="0.3">
      <c r="A59" s="101" t="s">
        <v>229</v>
      </c>
      <c r="B59" s="101"/>
      <c r="C59" s="101"/>
      <c r="D59" s="101"/>
      <c r="E59" s="58">
        <f>E53</f>
        <v>0.3</v>
      </c>
      <c r="F59" s="63"/>
    </row>
    <row r="60" spans="1:6" ht="15" customHeight="1" x14ac:dyDescent="0.3">
      <c r="A60" s="12"/>
      <c r="B60" s="12"/>
      <c r="C60" s="12"/>
      <c r="D60" s="12"/>
      <c r="E60" s="8"/>
      <c r="F60" s="63"/>
    </row>
    <row r="61" spans="1:6" ht="15" customHeight="1" x14ac:dyDescent="0.3">
      <c r="A61" s="91" t="s">
        <v>180</v>
      </c>
      <c r="B61" s="91"/>
      <c r="C61" s="91"/>
      <c r="D61" s="91"/>
      <c r="E61" s="18">
        <f>E57*E58+E59</f>
        <v>0.47471999999999992</v>
      </c>
      <c r="F61" s="63"/>
    </row>
    <row r="62" spans="1:6" ht="15" customHeight="1" x14ac:dyDescent="0.3">
      <c r="A62" s="61"/>
      <c r="B62" s="61"/>
      <c r="C62" s="61"/>
      <c r="D62" s="61"/>
      <c r="E62" s="8"/>
      <c r="F62" s="63"/>
    </row>
    <row r="63" spans="1:6" ht="15" customHeight="1" x14ac:dyDescent="0.3">
      <c r="A63" s="109" t="s">
        <v>230</v>
      </c>
      <c r="B63" s="109"/>
      <c r="C63" s="61"/>
      <c r="D63" s="110" t="str">
        <f>IF(E61&lt;=0.05,"Very low",IF(E61&lt;=0.1,"Low",IF(E61&lt;=0.25,"Medium",IF(E61&lt;=0.5,"High","Very high"))))</f>
        <v>High</v>
      </c>
      <c r="E63" s="110"/>
      <c r="F63" s="63"/>
    </row>
    <row r="64" spans="1:6" ht="15" customHeight="1" x14ac:dyDescent="0.3">
      <c r="A64" s="61"/>
      <c r="B64" s="61"/>
      <c r="C64" s="61"/>
      <c r="D64" s="61"/>
      <c r="E64" s="8"/>
      <c r="F64" s="63"/>
    </row>
    <row r="65" spans="1:6" ht="15" customHeight="1" x14ac:dyDescent="0.3">
      <c r="A65" s="95" t="s">
        <v>67</v>
      </c>
      <c r="B65" s="95"/>
      <c r="C65" s="95"/>
      <c r="D65" s="95"/>
      <c r="E65" s="30">
        <f>LN(1-0.9)/LN(1-$E$61)*$C$10</f>
        <v>17.882105342836343</v>
      </c>
      <c r="F65" s="63"/>
    </row>
    <row r="66" spans="1:6" ht="15" customHeight="1" x14ac:dyDescent="0.3">
      <c r="A66" s="95" t="s">
        <v>68</v>
      </c>
      <c r="B66" s="95"/>
      <c r="C66" s="95"/>
      <c r="D66" s="95"/>
      <c r="E66" s="30">
        <f>LN(1-0.5)/LN(1-$E$61)*$C$10</f>
        <v>5.3830500938168786</v>
      </c>
      <c r="F66" s="63"/>
    </row>
    <row r="67" spans="1:6" ht="15" customHeight="1" x14ac:dyDescent="0.3">
      <c r="A67" s="108" t="s">
        <v>80</v>
      </c>
      <c r="B67" s="108"/>
      <c r="C67" s="108"/>
      <c r="D67" s="108"/>
      <c r="E67" s="30"/>
      <c r="F67" s="63"/>
    </row>
    <row r="68" spans="1:6" ht="15" customHeight="1" x14ac:dyDescent="0.3">
      <c r="A68" s="60"/>
      <c r="B68" s="60"/>
      <c r="C68" s="60"/>
      <c r="D68" s="60"/>
      <c r="E68" s="30"/>
      <c r="F68" s="63"/>
    </row>
    <row r="69" spans="1:6" x14ac:dyDescent="0.3">
      <c r="A69" s="111" t="s">
        <v>231</v>
      </c>
      <c r="B69" s="111"/>
      <c r="C69" s="111"/>
      <c r="D69" s="111"/>
      <c r="E69" s="111"/>
      <c r="F69" s="111"/>
    </row>
    <row r="70" spans="1:6" x14ac:dyDescent="0.3">
      <c r="A70" s="11"/>
      <c r="B70" s="10"/>
    </row>
    <row r="71" spans="1:6" x14ac:dyDescent="0.3">
      <c r="A71" s="11"/>
      <c r="B71" s="10"/>
    </row>
    <row r="72" spans="1:6" ht="14" customHeight="1" x14ac:dyDescent="0.3">
      <c r="A72" s="102" t="s">
        <v>320</v>
      </c>
      <c r="B72" s="102"/>
      <c r="C72" s="102"/>
      <c r="D72" s="102"/>
      <c r="E72" s="102"/>
      <c r="F72" s="103" t="s">
        <v>270</v>
      </c>
    </row>
    <row r="73" spans="1:6" ht="89.5" customHeight="1" x14ac:dyDescent="0.3">
      <c r="A73" s="102"/>
      <c r="B73" s="102"/>
      <c r="C73" s="102"/>
      <c r="D73" s="102"/>
      <c r="E73" s="102"/>
      <c r="F73" s="103"/>
    </row>
    <row r="75" spans="1:6" x14ac:dyDescent="0.3">
      <c r="A75" s="19"/>
    </row>
    <row r="76" spans="1:6" x14ac:dyDescent="0.3">
      <c r="A76" s="19"/>
    </row>
    <row r="77" spans="1:6" x14ac:dyDescent="0.3">
      <c r="A77" s="20"/>
    </row>
  </sheetData>
  <mergeCells count="24">
    <mergeCell ref="A66:D66"/>
    <mergeCell ref="A67:D67"/>
    <mergeCell ref="A69:F69"/>
    <mergeCell ref="A72:E73"/>
    <mergeCell ref="F72:F73"/>
    <mergeCell ref="A65:D65"/>
    <mergeCell ref="A41:D41"/>
    <mergeCell ref="C47:E47"/>
    <mergeCell ref="E48:E50"/>
    <mergeCell ref="D49:D50"/>
    <mergeCell ref="A53:D53"/>
    <mergeCell ref="A57:D57"/>
    <mergeCell ref="A58:D58"/>
    <mergeCell ref="A59:D59"/>
    <mergeCell ref="A61:D61"/>
    <mergeCell ref="A63:B63"/>
    <mergeCell ref="D63:E63"/>
    <mergeCell ref="C4:F4"/>
    <mergeCell ref="A23:D23"/>
    <mergeCell ref="A24:D24"/>
    <mergeCell ref="C30:E30"/>
    <mergeCell ref="D32:D33"/>
    <mergeCell ref="E32:E35"/>
    <mergeCell ref="D34:D35"/>
  </mergeCells>
  <pageMargins left="0.7" right="0.7" top="0.78740157499999996" bottom="0.78740157499999996" header="0.3" footer="0.3"/>
  <pageSetup paperSize="9" scale="8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0ECA-8BF0-405B-B0A2-C2CDBBA6EAB0}">
  <sheetPr>
    <pageSetUpPr fitToPage="1"/>
  </sheetPr>
  <dimension ref="A2:F77"/>
  <sheetViews>
    <sheetView zoomScale="115" zoomScaleNormal="115" workbookViewId="0">
      <selection activeCell="A2" sqref="A2"/>
    </sheetView>
  </sheetViews>
  <sheetFormatPr baseColWidth="10" defaultColWidth="11" defaultRowHeight="14" x14ac:dyDescent="0.3"/>
  <cols>
    <col min="1" max="1" width="5.58203125" customWidth="1"/>
    <col min="2" max="2" width="78.58203125" customWidth="1"/>
    <col min="3" max="3" width="19.58203125" customWidth="1"/>
    <col min="4" max="4" width="13.58203125" customWidth="1"/>
    <col min="5" max="5" width="13.83203125" customWidth="1"/>
    <col min="6" max="6" width="64.33203125" customWidth="1"/>
  </cols>
  <sheetData>
    <row r="2" spans="1:6" ht="20" x14ac:dyDescent="0.4">
      <c r="A2" s="3" t="s">
        <v>71</v>
      </c>
      <c r="B2" s="3"/>
      <c r="F2" s="70" t="s">
        <v>183</v>
      </c>
    </row>
    <row r="3" spans="1:6" ht="11.15" customHeight="1" x14ac:dyDescent="0.4">
      <c r="A3" s="3"/>
      <c r="B3" s="3"/>
    </row>
    <row r="4" spans="1:6" ht="15" customHeight="1" x14ac:dyDescent="0.4">
      <c r="A4" s="16" t="s">
        <v>176</v>
      </c>
      <c r="B4" s="3"/>
      <c r="C4" s="93" t="s">
        <v>55</v>
      </c>
      <c r="D4" s="93"/>
      <c r="E4" s="93"/>
      <c r="F4" s="93"/>
    </row>
    <row r="5" spans="1:6" ht="27.65" customHeight="1" x14ac:dyDescent="0.4">
      <c r="A5" s="14" t="s">
        <v>59</v>
      </c>
      <c r="B5" s="3"/>
    </row>
    <row r="6" spans="1:6" ht="11.5" customHeight="1" x14ac:dyDescent="0.4">
      <c r="A6" s="3"/>
      <c r="B6" s="3"/>
    </row>
    <row r="7" spans="1:6" x14ac:dyDescent="0.3">
      <c r="A7" s="16" t="s">
        <v>3</v>
      </c>
      <c r="B7" s="15" t="s">
        <v>56</v>
      </c>
      <c r="C7" s="78" t="str">
        <f>MultiCountrySummary!E7</f>
        <v>XYZ Ltd.</v>
      </c>
      <c r="D7" s="79" t="s">
        <v>184</v>
      </c>
      <c r="E7" s="77"/>
    </row>
    <row r="8" spans="1:6" ht="28" x14ac:dyDescent="0.3">
      <c r="A8" s="16" t="s">
        <v>5</v>
      </c>
      <c r="B8" s="15" t="s">
        <v>72</v>
      </c>
      <c r="C8" s="78" t="str">
        <f>MultiCountrySummary!E8</f>
        <v>Customer data</v>
      </c>
      <c r="D8" s="80" t="s">
        <v>184</v>
      </c>
    </row>
    <row r="9" spans="1:6" x14ac:dyDescent="0.3">
      <c r="A9" s="16" t="s">
        <v>8</v>
      </c>
      <c r="B9" s="59" t="s">
        <v>215</v>
      </c>
      <c r="C9" s="78" t="str">
        <f>MultiCountrySummary!E9</f>
        <v>ACME CloudOffice</v>
      </c>
      <c r="D9" s="80" t="s">
        <v>184</v>
      </c>
    </row>
    <row r="10" spans="1:6" x14ac:dyDescent="0.3">
      <c r="A10" s="16" t="s">
        <v>9</v>
      </c>
      <c r="B10" s="15" t="s">
        <v>73</v>
      </c>
      <c r="C10" s="78" t="str">
        <f>MultiCountrySummary!E10</f>
        <v>5</v>
      </c>
      <c r="D10" s="80" t="s">
        <v>184</v>
      </c>
    </row>
    <row r="11" spans="1:6" x14ac:dyDescent="0.3">
      <c r="A11" s="16" t="s">
        <v>16</v>
      </c>
      <c r="B11" s="15" t="s">
        <v>172</v>
      </c>
      <c r="C11" s="85" t="s">
        <v>245</v>
      </c>
    </row>
    <row r="12" spans="1:6" ht="15.65" customHeight="1" x14ac:dyDescent="0.4">
      <c r="A12" s="3"/>
      <c r="B12" s="3"/>
    </row>
    <row r="13" spans="1:6" ht="20" x14ac:dyDescent="0.4">
      <c r="A13" s="14" t="s">
        <v>216</v>
      </c>
      <c r="B13" s="3"/>
    </row>
    <row r="14" spans="1:6" ht="13" customHeight="1" x14ac:dyDescent="0.4">
      <c r="A14" s="3"/>
      <c r="B14" s="3"/>
    </row>
    <row r="15" spans="1:6" ht="33" customHeight="1" x14ac:dyDescent="0.4">
      <c r="A15" s="3"/>
      <c r="C15" s="62" t="s">
        <v>217</v>
      </c>
      <c r="D15" s="62" t="s">
        <v>79</v>
      </c>
      <c r="E15" s="62" t="s">
        <v>60</v>
      </c>
      <c r="F15" s="62" t="s">
        <v>142</v>
      </c>
    </row>
    <row r="16" spans="1:6" ht="13" customHeight="1" x14ac:dyDescent="0.4">
      <c r="A16" s="3"/>
      <c r="B16" s="3"/>
    </row>
    <row r="17" spans="1:6" ht="28" x14ac:dyDescent="0.3">
      <c r="A17" s="21" t="s">
        <v>3</v>
      </c>
      <c r="B17" s="22" t="s">
        <v>218</v>
      </c>
      <c r="C17" s="23"/>
      <c r="D17" s="32">
        <v>0.5</v>
      </c>
      <c r="E17" s="27"/>
      <c r="F17" s="66" t="s">
        <v>185</v>
      </c>
    </row>
    <row r="18" spans="1:6" ht="28" x14ac:dyDescent="0.3">
      <c r="A18" s="21" t="s">
        <v>5</v>
      </c>
      <c r="B18" s="22" t="s">
        <v>304</v>
      </c>
      <c r="C18" s="28">
        <v>0.05</v>
      </c>
      <c r="D18" s="24">
        <f>C18*D17</f>
        <v>2.5000000000000001E-2</v>
      </c>
      <c r="E18" s="25"/>
      <c r="F18" s="66" t="s">
        <v>185</v>
      </c>
    </row>
    <row r="19" spans="1:6" ht="28" x14ac:dyDescent="0.3">
      <c r="A19" s="21" t="s">
        <v>8</v>
      </c>
      <c r="B19" s="22" t="s">
        <v>220</v>
      </c>
      <c r="C19" s="28">
        <v>0.5</v>
      </c>
      <c r="D19" s="24">
        <f>(1-C19)*D18</f>
        <v>1.2500000000000001E-2</v>
      </c>
      <c r="E19" s="25"/>
      <c r="F19" s="66" t="s">
        <v>185</v>
      </c>
    </row>
    <row r="20" spans="1:6" ht="28" x14ac:dyDescent="0.3">
      <c r="A20" s="21" t="s">
        <v>9</v>
      </c>
      <c r="B20" s="22" t="s">
        <v>219</v>
      </c>
      <c r="C20" s="28">
        <v>0.5</v>
      </c>
      <c r="D20" s="24">
        <f>(1-C20)*D19</f>
        <v>6.2500000000000003E-3</v>
      </c>
      <c r="E20" s="26"/>
      <c r="F20" s="66" t="s">
        <v>185</v>
      </c>
    </row>
    <row r="21" spans="1:6" ht="28" x14ac:dyDescent="0.3">
      <c r="A21" s="21" t="s">
        <v>16</v>
      </c>
      <c r="B21" s="22" t="s">
        <v>311</v>
      </c>
      <c r="C21" s="28">
        <v>0.25</v>
      </c>
      <c r="D21" s="24">
        <f>C21*D20</f>
        <v>1.5625000000000001E-3</v>
      </c>
      <c r="E21" s="26">
        <f>D21</f>
        <v>1.5625000000000001E-3</v>
      </c>
      <c r="F21" s="66" t="s">
        <v>185</v>
      </c>
    </row>
    <row r="22" spans="1:6" ht="13" customHeight="1" x14ac:dyDescent="0.3">
      <c r="A22" s="9"/>
      <c r="B22" s="59"/>
      <c r="F22" s="66"/>
    </row>
    <row r="23" spans="1:6" x14ac:dyDescent="0.3">
      <c r="A23" s="95" t="s">
        <v>62</v>
      </c>
      <c r="B23" s="95"/>
      <c r="C23" s="95"/>
      <c r="D23" s="95"/>
      <c r="E23" s="31">
        <f>E21</f>
        <v>1.5625000000000001E-3</v>
      </c>
    </row>
    <row r="24" spans="1:6" x14ac:dyDescent="0.3">
      <c r="A24" s="95" t="s">
        <v>63</v>
      </c>
      <c r="B24" s="95"/>
      <c r="C24" s="95"/>
      <c r="D24" s="95"/>
      <c r="E24" s="31">
        <f>E23*C10</f>
        <v>7.8125E-3</v>
      </c>
    </row>
    <row r="25" spans="1:6" ht="13" customHeight="1" x14ac:dyDescent="0.3">
      <c r="B25" s="13"/>
      <c r="C25" s="59"/>
    </row>
    <row r="26" spans="1:6" ht="20" x14ac:dyDescent="0.4">
      <c r="A26" s="14" t="s">
        <v>64</v>
      </c>
      <c r="B26" s="3"/>
    </row>
    <row r="28" spans="1:6" x14ac:dyDescent="0.3">
      <c r="A28" t="s">
        <v>187</v>
      </c>
      <c r="B28" s="11"/>
      <c r="C28" s="81" t="s">
        <v>214</v>
      </c>
    </row>
    <row r="30" spans="1:6" ht="37.5" customHeight="1" x14ac:dyDescent="0.3">
      <c r="A30" s="1" t="s">
        <v>221</v>
      </c>
      <c r="B30" s="1"/>
      <c r="C30" s="96" t="s">
        <v>238</v>
      </c>
      <c r="D30" s="96"/>
      <c r="E30" s="96"/>
      <c r="F30" s="62" t="s">
        <v>142</v>
      </c>
    </row>
    <row r="31" spans="1:6" x14ac:dyDescent="0.3">
      <c r="A31" s="9" t="s">
        <v>3</v>
      </c>
      <c r="B31" s="59" t="s">
        <v>145</v>
      </c>
      <c r="C31" s="28">
        <v>1</v>
      </c>
      <c r="E31" s="47">
        <f>C31</f>
        <v>1</v>
      </c>
      <c r="F31" s="66" t="s">
        <v>185</v>
      </c>
    </row>
    <row r="32" spans="1:6" ht="28" x14ac:dyDescent="0.3">
      <c r="A32" s="9" t="s">
        <v>5</v>
      </c>
      <c r="B32" s="55" t="s">
        <v>147</v>
      </c>
      <c r="C32" s="28">
        <v>0.2</v>
      </c>
      <c r="D32" s="97">
        <f>C32*C33</f>
        <v>2.0000000000000004E-2</v>
      </c>
      <c r="E32" s="99">
        <f>D32+D34-(D32*D34)</f>
        <v>7.8799999999999995E-2</v>
      </c>
      <c r="F32" s="66" t="s">
        <v>185</v>
      </c>
    </row>
    <row r="33" spans="1:6" x14ac:dyDescent="0.3">
      <c r="A33" s="9"/>
      <c r="B33" s="55" t="s">
        <v>146</v>
      </c>
      <c r="C33" s="28">
        <v>0.1</v>
      </c>
      <c r="D33" s="98"/>
      <c r="E33" s="99"/>
      <c r="F33" s="66" t="s">
        <v>185</v>
      </c>
    </row>
    <row r="34" spans="1:6" ht="70" x14ac:dyDescent="0.3">
      <c r="A34" s="9" t="s">
        <v>8</v>
      </c>
      <c r="B34" s="88" t="s">
        <v>315</v>
      </c>
      <c r="C34" s="28">
        <v>0.3</v>
      </c>
      <c r="D34" s="97">
        <f>C34*C35</f>
        <v>0.06</v>
      </c>
      <c r="E34" s="99"/>
      <c r="F34" s="66" t="s">
        <v>185</v>
      </c>
    </row>
    <row r="35" spans="1:6" ht="24" x14ac:dyDescent="0.3">
      <c r="A35" s="9"/>
      <c r="B35" s="88" t="s">
        <v>314</v>
      </c>
      <c r="C35" s="28">
        <v>0.2</v>
      </c>
      <c r="D35" s="98"/>
      <c r="E35" s="99"/>
      <c r="F35" s="66" t="s">
        <v>185</v>
      </c>
    </row>
    <row r="36" spans="1:6" ht="28" x14ac:dyDescent="0.3">
      <c r="A36" s="9" t="s">
        <v>9</v>
      </c>
      <c r="B36" s="59" t="s">
        <v>149</v>
      </c>
      <c r="C36" s="28">
        <v>0.5</v>
      </c>
      <c r="D36" s="2"/>
      <c r="E36" s="47">
        <f>C36</f>
        <v>0.5</v>
      </c>
      <c r="F36" s="66" t="s">
        <v>185</v>
      </c>
    </row>
    <row r="37" spans="1:6" ht="58.5" x14ac:dyDescent="0.3">
      <c r="A37" s="9" t="s">
        <v>16</v>
      </c>
      <c r="B37" s="59" t="s">
        <v>222</v>
      </c>
      <c r="C37" s="28">
        <v>0.3</v>
      </c>
      <c r="D37" s="2"/>
      <c r="E37" s="47">
        <f>C37</f>
        <v>0.3</v>
      </c>
      <c r="F37" s="66" t="s">
        <v>185</v>
      </c>
    </row>
    <row r="38" spans="1:6" ht="58.5" x14ac:dyDescent="0.3">
      <c r="A38" s="9" t="s">
        <v>21</v>
      </c>
      <c r="B38" s="89" t="s">
        <v>317</v>
      </c>
      <c r="C38" s="28">
        <v>0.8</v>
      </c>
      <c r="D38" s="63"/>
      <c r="E38" s="47">
        <f>1-C38</f>
        <v>0.19999999999999996</v>
      </c>
      <c r="F38" s="66" t="s">
        <v>185</v>
      </c>
    </row>
    <row r="39" spans="1:6" ht="28" x14ac:dyDescent="0.3">
      <c r="A39" s="9" t="s">
        <v>22</v>
      </c>
      <c r="B39" s="59" t="s">
        <v>152</v>
      </c>
      <c r="C39" s="28">
        <v>0.7</v>
      </c>
      <c r="D39" s="63"/>
      <c r="E39" s="47">
        <f>C39</f>
        <v>0.7</v>
      </c>
      <c r="F39" s="66" t="s">
        <v>185</v>
      </c>
    </row>
    <row r="40" spans="1:6" ht="23.25" customHeight="1" x14ac:dyDescent="0.3">
      <c r="A40" s="9"/>
      <c r="B40" s="59"/>
      <c r="C40" s="5"/>
      <c r="D40" s="63"/>
      <c r="E40" s="47"/>
      <c r="F40" s="63"/>
    </row>
    <row r="41" spans="1:6" ht="30.75" customHeight="1" x14ac:dyDescent="0.3">
      <c r="A41" s="101" t="s">
        <v>223</v>
      </c>
      <c r="B41" s="101"/>
      <c r="C41" s="101"/>
      <c r="D41" s="101"/>
      <c r="E41" s="58">
        <f>E31*E32*E36*E37*E38*E39</f>
        <v>1.6547999999999995E-3</v>
      </c>
      <c r="F41" s="63"/>
    </row>
    <row r="42" spans="1:6" ht="16.5" customHeight="1" x14ac:dyDescent="0.3">
      <c r="A42" s="56"/>
      <c r="B42" s="56"/>
      <c r="C42" s="56"/>
      <c r="D42" s="56"/>
      <c r="E42" s="58"/>
      <c r="F42" s="63"/>
    </row>
    <row r="43" spans="1:6" ht="18" customHeight="1" x14ac:dyDescent="0.35">
      <c r="A43" s="14" t="s">
        <v>224</v>
      </c>
      <c r="B43" s="56"/>
      <c r="C43" s="56"/>
      <c r="D43" s="56"/>
      <c r="E43" s="58"/>
      <c r="F43" s="63"/>
    </row>
    <row r="44" spans="1:6" ht="18" customHeight="1" x14ac:dyDescent="0.35">
      <c r="A44" s="14"/>
      <c r="B44" s="56"/>
      <c r="C44" s="56"/>
      <c r="D44" s="56"/>
      <c r="E44" s="58"/>
      <c r="F44" s="63"/>
    </row>
    <row r="45" spans="1:6" ht="18" customHeight="1" x14ac:dyDescent="0.3">
      <c r="A45" t="s">
        <v>187</v>
      </c>
      <c r="B45" s="11"/>
      <c r="C45" s="81" t="s">
        <v>170</v>
      </c>
      <c r="D45" s="56"/>
      <c r="E45" s="58"/>
      <c r="F45" s="63"/>
    </row>
    <row r="46" spans="1:6" ht="18" customHeight="1" x14ac:dyDescent="0.35">
      <c r="A46" s="14"/>
      <c r="B46" s="56"/>
      <c r="C46" s="56"/>
      <c r="D46" s="56"/>
      <c r="E46" s="58"/>
      <c r="F46" s="63"/>
    </row>
    <row r="47" spans="1:6" ht="19" customHeight="1" x14ac:dyDescent="0.3">
      <c r="A47" s="9"/>
      <c r="B47" s="53"/>
      <c r="C47" s="100" t="s">
        <v>237</v>
      </c>
      <c r="D47" s="100"/>
      <c r="E47" s="100"/>
      <c r="F47" s="62" t="s">
        <v>142</v>
      </c>
    </row>
    <row r="48" spans="1:6" ht="42" x14ac:dyDescent="0.3">
      <c r="A48" s="9" t="s">
        <v>3</v>
      </c>
      <c r="B48" s="53" t="s">
        <v>189</v>
      </c>
      <c r="C48" s="28">
        <v>0</v>
      </c>
      <c r="D48" s="57">
        <f>C48</f>
        <v>0</v>
      </c>
      <c r="E48" s="107">
        <f>IF(D48+D49-(D48*D49)&gt;1, 1,D48+D49-(D48*D49))</f>
        <v>0</v>
      </c>
      <c r="F48" s="66" t="s">
        <v>185</v>
      </c>
    </row>
    <row r="49" spans="1:6" ht="56" x14ac:dyDescent="0.3">
      <c r="A49" s="9" t="s">
        <v>5</v>
      </c>
      <c r="B49" s="53" t="s">
        <v>225</v>
      </c>
      <c r="C49" s="28">
        <v>0</v>
      </c>
      <c r="D49" s="105">
        <f>C49*C50</f>
        <v>0</v>
      </c>
      <c r="E49" s="107"/>
      <c r="F49" s="66" t="s">
        <v>185</v>
      </c>
    </row>
    <row r="50" spans="1:6" ht="28" x14ac:dyDescent="0.3">
      <c r="A50" s="9" t="s">
        <v>8</v>
      </c>
      <c r="B50" s="53" t="s">
        <v>226</v>
      </c>
      <c r="C50" s="28">
        <v>0</v>
      </c>
      <c r="D50" s="106"/>
      <c r="E50" s="107"/>
      <c r="F50" s="66" t="s">
        <v>185</v>
      </c>
    </row>
    <row r="51" spans="1:6" ht="28" x14ac:dyDescent="0.3">
      <c r="A51" s="9" t="s">
        <v>9</v>
      </c>
      <c r="B51" s="53" t="s">
        <v>319</v>
      </c>
      <c r="C51" s="28">
        <v>0</v>
      </c>
      <c r="D51" s="56"/>
      <c r="E51" s="58">
        <f>C51</f>
        <v>0</v>
      </c>
      <c r="F51" s="66" t="s">
        <v>185</v>
      </c>
    </row>
    <row r="52" spans="1:6" ht="18.75" customHeight="1" x14ac:dyDescent="0.3">
      <c r="A52" s="9"/>
      <c r="B52" s="56"/>
      <c r="C52" s="56"/>
      <c r="D52" s="56"/>
      <c r="E52" s="58"/>
      <c r="F52" s="63"/>
    </row>
    <row r="53" spans="1:6" ht="40.5" customHeight="1" x14ac:dyDescent="0.3">
      <c r="A53" s="101" t="s">
        <v>227</v>
      </c>
      <c r="B53" s="101"/>
      <c r="C53" s="101"/>
      <c r="D53" s="101"/>
      <c r="E53" s="58">
        <f>E48*E51</f>
        <v>0</v>
      </c>
      <c r="F53" s="63"/>
    </row>
    <row r="54" spans="1:6" ht="18.75" customHeight="1" x14ac:dyDescent="0.3">
      <c r="A54" s="12"/>
      <c r="B54" s="12"/>
      <c r="C54" s="12"/>
      <c r="D54" s="12"/>
      <c r="E54" s="8"/>
      <c r="F54" s="63"/>
    </row>
    <row r="55" spans="1:6" ht="15" customHeight="1" x14ac:dyDescent="0.35">
      <c r="A55" s="14" t="s">
        <v>66</v>
      </c>
      <c r="B55" s="12"/>
      <c r="C55" s="12"/>
      <c r="D55" s="12"/>
      <c r="E55" s="8"/>
      <c r="F55" s="63"/>
    </row>
    <row r="56" spans="1:6" ht="11.5" customHeight="1" x14ac:dyDescent="0.3">
      <c r="A56" s="12"/>
      <c r="B56" s="12"/>
      <c r="C56" s="12"/>
      <c r="D56" s="12"/>
      <c r="E56" s="8"/>
      <c r="F56" s="63"/>
    </row>
    <row r="57" spans="1:6" x14ac:dyDescent="0.3">
      <c r="A57" s="95" t="s">
        <v>70</v>
      </c>
      <c r="B57" s="95"/>
      <c r="C57" s="95"/>
      <c r="D57" s="95"/>
      <c r="E57" s="58">
        <f>E24</f>
        <v>7.8125E-3</v>
      </c>
      <c r="F57" s="63"/>
    </row>
    <row r="58" spans="1:6" ht="20" customHeight="1" x14ac:dyDescent="0.3">
      <c r="A58" s="101" t="s">
        <v>228</v>
      </c>
      <c r="B58" s="101"/>
      <c r="C58" s="101"/>
      <c r="D58" s="101"/>
      <c r="E58" s="58">
        <f>E41</f>
        <v>1.6547999999999995E-3</v>
      </c>
      <c r="F58" s="63"/>
    </row>
    <row r="59" spans="1:6" ht="28.5" customHeight="1" x14ac:dyDescent="0.3">
      <c r="A59" s="101" t="s">
        <v>229</v>
      </c>
      <c r="B59" s="101"/>
      <c r="C59" s="101"/>
      <c r="D59" s="101"/>
      <c r="E59" s="58">
        <f>E53</f>
        <v>0</v>
      </c>
      <c r="F59" s="63"/>
    </row>
    <row r="60" spans="1:6" ht="15" customHeight="1" x14ac:dyDescent="0.3">
      <c r="A60" s="12"/>
      <c r="B60" s="12"/>
      <c r="C60" s="12"/>
      <c r="D60" s="12"/>
      <c r="E60" s="8"/>
      <c r="F60" s="63"/>
    </row>
    <row r="61" spans="1:6" ht="15" customHeight="1" x14ac:dyDescent="0.3">
      <c r="A61" s="91" t="s">
        <v>180</v>
      </c>
      <c r="B61" s="91"/>
      <c r="C61" s="91"/>
      <c r="D61" s="91"/>
      <c r="E61" s="18">
        <f>E57*E58+E59</f>
        <v>1.2928124999999996E-5</v>
      </c>
      <c r="F61" s="63"/>
    </row>
    <row r="62" spans="1:6" ht="15" customHeight="1" x14ac:dyDescent="0.3">
      <c r="A62" s="61"/>
      <c r="B62" s="61"/>
      <c r="C62" s="61"/>
      <c r="D62" s="61"/>
      <c r="E62" s="8"/>
      <c r="F62" s="63"/>
    </row>
    <row r="63" spans="1:6" ht="15" customHeight="1" x14ac:dyDescent="0.3">
      <c r="A63" s="109" t="s">
        <v>230</v>
      </c>
      <c r="B63" s="109"/>
      <c r="C63" s="61"/>
      <c r="D63" s="110" t="str">
        <f>IF(E61&lt;=0.05,"Very low",IF(E61&lt;=0.1,"Low",IF(E61&lt;=0.25,"Medium",IF(E61&lt;=0.5,"High","Very high"))))</f>
        <v>Very low</v>
      </c>
      <c r="E63" s="110"/>
      <c r="F63" s="63"/>
    </row>
    <row r="64" spans="1:6" ht="15" customHeight="1" x14ac:dyDescent="0.3">
      <c r="A64" s="61"/>
      <c r="B64" s="61"/>
      <c r="C64" s="61"/>
      <c r="D64" s="61"/>
      <c r="E64" s="8"/>
      <c r="F64" s="63"/>
    </row>
    <row r="65" spans="1:6" ht="15" customHeight="1" x14ac:dyDescent="0.3">
      <c r="A65" s="95" t="s">
        <v>67</v>
      </c>
      <c r="B65" s="95"/>
      <c r="C65" s="95"/>
      <c r="D65" s="95"/>
      <c r="E65" s="30">
        <f>LN(1-0.9)/LN(1-$E$61)*$C$10</f>
        <v>890527.51613708306</v>
      </c>
      <c r="F65" s="63"/>
    </row>
    <row r="66" spans="1:6" ht="15" customHeight="1" x14ac:dyDescent="0.3">
      <c r="A66" s="95" t="s">
        <v>68</v>
      </c>
      <c r="B66" s="95"/>
      <c r="C66" s="95"/>
      <c r="D66" s="95"/>
      <c r="E66" s="30">
        <f>LN(1-0.5)/LN(1-$E$61)*$C$10</f>
        <v>268075.49432140199</v>
      </c>
      <c r="F66" s="63"/>
    </row>
    <row r="67" spans="1:6" ht="15" customHeight="1" x14ac:dyDescent="0.3">
      <c r="A67" s="108" t="s">
        <v>80</v>
      </c>
      <c r="B67" s="108"/>
      <c r="C67" s="108"/>
      <c r="D67" s="108"/>
      <c r="E67" s="30"/>
      <c r="F67" s="63"/>
    </row>
    <row r="68" spans="1:6" ht="15" customHeight="1" x14ac:dyDescent="0.3">
      <c r="A68" s="60"/>
      <c r="B68" s="60"/>
      <c r="C68" s="60"/>
      <c r="D68" s="60"/>
      <c r="E68" s="30"/>
      <c r="F68" s="63"/>
    </row>
    <row r="69" spans="1:6" x14ac:dyDescent="0.3">
      <c r="A69" s="111" t="s">
        <v>231</v>
      </c>
      <c r="B69" s="111"/>
      <c r="C69" s="111"/>
      <c r="D69" s="111"/>
      <c r="E69" s="111"/>
      <c r="F69" s="111"/>
    </row>
    <row r="70" spans="1:6" x14ac:dyDescent="0.3">
      <c r="A70" s="11"/>
      <c r="B70" s="10"/>
    </row>
    <row r="71" spans="1:6" x14ac:dyDescent="0.3">
      <c r="A71" s="11"/>
      <c r="B71" s="10"/>
    </row>
    <row r="72" spans="1:6" ht="14" customHeight="1" x14ac:dyDescent="0.3">
      <c r="A72" s="102" t="s">
        <v>320</v>
      </c>
      <c r="B72" s="102"/>
      <c r="C72" s="102"/>
      <c r="D72" s="102"/>
      <c r="E72" s="102"/>
      <c r="F72" s="103" t="s">
        <v>270</v>
      </c>
    </row>
    <row r="73" spans="1:6" ht="90.5" customHeight="1" x14ac:dyDescent="0.3">
      <c r="A73" s="102"/>
      <c r="B73" s="102"/>
      <c r="C73" s="102"/>
      <c r="D73" s="102"/>
      <c r="E73" s="102"/>
      <c r="F73" s="103"/>
    </row>
    <row r="75" spans="1:6" x14ac:dyDescent="0.3">
      <c r="A75" s="19"/>
    </row>
    <row r="76" spans="1:6" x14ac:dyDescent="0.3">
      <c r="A76" s="19"/>
    </row>
    <row r="77" spans="1:6" x14ac:dyDescent="0.3">
      <c r="A77" s="20"/>
    </row>
  </sheetData>
  <mergeCells count="24">
    <mergeCell ref="A66:D66"/>
    <mergeCell ref="A67:D67"/>
    <mergeCell ref="A69:F69"/>
    <mergeCell ref="A72:E73"/>
    <mergeCell ref="F72:F73"/>
    <mergeCell ref="A65:D65"/>
    <mergeCell ref="A41:D41"/>
    <mergeCell ref="C47:E47"/>
    <mergeCell ref="E48:E50"/>
    <mergeCell ref="D49:D50"/>
    <mergeCell ref="A53:D53"/>
    <mergeCell ref="A57:D57"/>
    <mergeCell ref="A58:D58"/>
    <mergeCell ref="A59:D59"/>
    <mergeCell ref="A61:D61"/>
    <mergeCell ref="A63:B63"/>
    <mergeCell ref="D63:E63"/>
    <mergeCell ref="C4:F4"/>
    <mergeCell ref="A23:D23"/>
    <mergeCell ref="A24:D24"/>
    <mergeCell ref="C30:E30"/>
    <mergeCell ref="D32:D33"/>
    <mergeCell ref="E32:E35"/>
    <mergeCell ref="D34:D35"/>
  </mergeCells>
  <pageMargins left="0.7" right="0.7" top="0.78740157499999996" bottom="0.78740157499999996"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Einzelndes Land (Deutsch)</vt:lpstr>
      <vt:lpstr>Single Country (English)</vt:lpstr>
      <vt:lpstr>MultiCountrySummary</vt:lpstr>
      <vt:lpstr>MultiCountryNo1</vt:lpstr>
      <vt:lpstr>MultiCountryNo2</vt:lpstr>
      <vt:lpstr>MultiCountryNo3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Rosenthal</dc:creator>
  <cp:keywords/>
  <dc:description/>
  <cp:lastModifiedBy>David Rosenthal</cp:lastModifiedBy>
  <cp:revision/>
  <cp:lastPrinted>2020-07-31T08:45:13Z</cp:lastPrinted>
  <dcterms:created xsi:type="dcterms:W3CDTF">2020-07-30T11:28:09Z</dcterms:created>
  <dcterms:modified xsi:type="dcterms:W3CDTF">2020-08-09T20:04:38Z</dcterms:modified>
  <cp:category/>
  <cp:contentStatus/>
</cp:coreProperties>
</file>