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david\Desktop\Mandate\"/>
    </mc:Choice>
  </mc:AlternateContent>
  <xr:revisionPtr revIDLastSave="0" documentId="13_ncr:1_{E54BA0E1-6682-4354-A2E5-9AA0DF24AE0D}" xr6:coauthVersionLast="47" xr6:coauthVersionMax="47" xr10:uidLastSave="{00000000-0000-0000-0000-000000000000}"/>
  <bookViews>
    <workbookView xWindow="11770" yWindow="950" windowWidth="22600" windowHeight="12570" xr2:uid="{00000000-000D-0000-FFFF-FFFF00000000}"/>
  </bookViews>
  <sheets>
    <sheet name="TIA (US Law) Google Analytics" sheetId="11" r:id="rId1"/>
  </sheets>
  <definedNames>
    <definedName name="_xlnm.Print_Area" localSheetId="0">'TIA (US Law) Google Analytics'!$A$1:$H$112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9" i="11" l="1"/>
  <c r="D30" i="11"/>
  <c r="C30" i="11"/>
  <c r="U51" i="11" l="1"/>
  <c r="U52" i="11"/>
  <c r="U53" i="11"/>
  <c r="U54" i="11"/>
  <c r="U55" i="11"/>
  <c r="U57" i="11"/>
  <c r="U59" i="11"/>
  <c r="U61" i="11"/>
  <c r="C44" i="11" l="1"/>
  <c r="D63" i="11" l="1"/>
  <c r="D61" i="11"/>
  <c r="D59" i="11"/>
  <c r="D57" i="11"/>
  <c r="D55" i="11"/>
  <c r="D54" i="11"/>
  <c r="D53" i="11"/>
  <c r="D52" i="11"/>
  <c r="D51" i="11"/>
  <c r="D42" i="11"/>
  <c r="D41" i="11"/>
  <c r="D40" i="11"/>
  <c r="D39" i="11"/>
  <c r="D38" i="11"/>
  <c r="D29" i="11"/>
  <c r="C28" i="11"/>
  <c r="H79" i="11" s="1"/>
  <c r="D67" i="11" l="1"/>
  <c r="C79" i="11" s="1"/>
  <c r="D65" i="11"/>
  <c r="D71" i="11" l="1"/>
  <c r="D72" i="11"/>
</calcChain>
</file>

<file path=xl/sharedStrings.xml><?xml version="1.0" encoding="utf-8"?>
<sst xmlns="http://schemas.openxmlformats.org/spreadsheetml/2006/main" count="184" uniqueCount="151">
  <si>
    <t>a)</t>
  </si>
  <si>
    <t>b)</t>
  </si>
  <si>
    <t>c)</t>
  </si>
  <si>
    <t>USA</t>
  </si>
  <si>
    <t>d)</t>
  </si>
  <si>
    <t>e)</t>
  </si>
  <si>
    <t>f)</t>
  </si>
  <si>
    <t>g)</t>
  </si>
  <si>
    <t>Step 2: Define the TIA parameters</t>
  </si>
  <si>
    <t>Step 3: Define the safeguards in place</t>
  </si>
  <si>
    <t>Yes</t>
  </si>
  <si>
    <t>h)</t>
  </si>
  <si>
    <t>i)</t>
  </si>
  <si>
    <t>Relevant local laws taken into consideration:</t>
  </si>
  <si>
    <t>No</t>
  </si>
  <si>
    <t>Ending date of the assessment based on the above:</t>
  </si>
  <si>
    <t>… assuming that the probability neither increases nor decreases over time (like tossing a coin)</t>
  </si>
  <si>
    <r>
      <t xml:space="preserve">Number of years it takes for a lawful access to occur at least once with a </t>
    </r>
    <r>
      <rPr>
        <i/>
        <sz val="10"/>
        <color theme="1"/>
        <rFont val="Calibri"/>
        <family val="2"/>
        <scheme val="minor"/>
      </rPr>
      <t xml:space="preserve">90 percent </t>
    </r>
    <r>
      <rPr>
        <sz val="10"/>
        <color theme="1"/>
        <rFont val="Calibri"/>
        <family val="2"/>
        <scheme val="minor"/>
      </rPr>
      <t>probability:</t>
    </r>
  </si>
  <si>
    <r>
      <t xml:space="preserve">Number of years it takes for a lawful access to occur at least once with a </t>
    </r>
    <r>
      <rPr>
        <i/>
        <sz val="10"/>
        <color theme="1"/>
        <rFont val="Calibri"/>
        <family val="2"/>
        <scheme val="minor"/>
      </rPr>
      <t xml:space="preserve">50 percent </t>
    </r>
    <r>
      <rPr>
        <sz val="10"/>
        <color theme="1"/>
        <rFont val="Calibri"/>
        <family val="2"/>
        <scheme val="minor"/>
      </rPr>
      <t>probability:</t>
    </r>
  </si>
  <si>
    <t>Based on the answers given above, the transfer is:</t>
  </si>
  <si>
    <t>(Licensing: See bottom)</t>
  </si>
  <si>
    <t>Starting date of the transfer:</t>
  </si>
  <si>
    <t>Assessment period in years:</t>
  </si>
  <si>
    <t>Target jurisdiction for which the TIA is made:</t>
  </si>
  <si>
    <t>n/a</t>
  </si>
  <si>
    <t>Once we approach the end of the period, we will re-assesss the situation.</t>
  </si>
  <si>
    <t>This value is not relevant in our case. We have left it unchanged.</t>
  </si>
  <si>
    <t>Given that the personal data is actually transferred and stored in the US, we do not believe that the applicability of European data protection law will prevent the access by the government.</t>
  </si>
  <si>
    <t>In view of the TIA parameters, the residual risk of prohibited lawful access is:</t>
  </si>
  <si>
    <t>In view of the above and the applicable data protection laws, the transfer is:</t>
  </si>
  <si>
    <t>Reassess at the latest by:</t>
  </si>
  <si>
    <t>(or if there are any changes in circumstances)</t>
  </si>
  <si>
    <t>DISCLAIMER: You are using of this spreadsheet and transfer impact assessment method on an "as is" basis without any implied or express warranties, and entirely at your own risk, as it may contain errors. It provided you for informational purposes only and does not replace getting professional legal advice. Please report me any errors you find or other thoughts you have, so that I can update the file. See also my original work on the topic (incl. a scientific paper in German), which is available at http://www.rosenthal.ch and the Excel specifically at https://www.rosenthal.ch/downloads/Rosenthal_Cloud_Lawful_Access_Risk_Assessment.xlsx.</t>
  </si>
  <si>
    <t>Overall probability of a lawful access prohibited under applicable data protection laws:</t>
  </si>
  <si>
    <r>
      <t xml:space="preserve">Country-specific! The following factors have been drafted for </t>
    </r>
    <r>
      <rPr>
        <b/>
        <i/>
        <sz val="9"/>
        <color theme="1"/>
        <rFont val="Calibri"/>
        <family val="2"/>
        <scheme val="minor"/>
      </rPr>
      <t>US law</t>
    </r>
    <r>
      <rPr>
        <i/>
        <sz val="9"/>
        <color theme="1"/>
        <rFont val="Calibri"/>
        <family val="2"/>
        <scheme val="minor"/>
      </rPr>
      <t>; amend as necessary for other jurisdictions.</t>
    </r>
  </si>
  <si>
    <r>
      <rPr>
        <b/>
        <sz val="9"/>
        <color theme="1"/>
        <rFont val="Calibri"/>
        <family val="2"/>
        <scheme val="minor"/>
      </rPr>
      <t>Legal Basis of this TIA:</t>
    </r>
    <r>
      <rPr>
        <sz val="9"/>
        <color theme="1"/>
        <rFont val="Calibri"/>
        <family val="2"/>
        <scheme val="minor"/>
      </rPr>
      <t xml:space="preserve"> Art. 44 et seq. GDPR, Art. 6 Swiss Data Protection Act, Art. 16 et seq. revised Swiss Data Protection Act; Recommendation 01/2020 of the European Data Protection Board (Version 2.0 of June 18, 2021); Commission Implementing Decision on standard contractual clauses for the transfer of personal data to third countries pursuant to Regulation (EU) 2016/679 of the European Parliament and of the Council of the European Commission (C(2021) 3972 final of June 4, 2021), Guide for checking the admissibility of data transfers with reference to foreign countries (Art. 6 para. 2 letter a FADP) of the Swiss Federal Data Protection and Information Commissioner dated June 18, 2021 (as amended on June 22, 2021).</t>
    </r>
  </si>
  <si>
    <t>Country of data exporter:</t>
  </si>
  <si>
    <r>
      <t>Relevant onward transfer(s) of personal data (if any):</t>
    </r>
    <r>
      <rPr>
        <vertAlign val="superscript"/>
        <sz val="11"/>
        <color theme="1"/>
        <rFont val="Calibri"/>
        <family val="2"/>
        <scheme val="minor"/>
      </rPr>
      <t>3)</t>
    </r>
  </si>
  <si>
    <t>Context and purpose of the transfer:</t>
  </si>
  <si>
    <t>Categories of personal data transferred:</t>
  </si>
  <si>
    <t>Technical implementation of the transfer:</t>
  </si>
  <si>
    <t>Countries of recipients of relevant onward transfer(s):</t>
  </si>
  <si>
    <t>Country of data importer:</t>
  </si>
  <si>
    <r>
      <rPr>
        <vertAlign val="superscript"/>
        <sz val="9"/>
        <color theme="1"/>
        <rFont val="Calibri"/>
        <family val="2"/>
        <scheme val="minor"/>
      </rPr>
      <t>1)</t>
    </r>
    <r>
      <rPr>
        <sz val="9"/>
        <color theme="1"/>
        <rFont val="Calibri"/>
        <family val="2"/>
        <scheme val="minor"/>
      </rPr>
      <t xml:space="preserve"> The data exporter is the party being subject to the GDPR or Swiss DPA who exports personal data to a non-whitelisted third country (e.g., the US). It has the same meaning as in the EU Standard Contractual Clauses (SCC). The data exporter can be a controller, joint controller, processor or sub-processor. It is not relevant whether the data exporter is itself in Europe, a whitelisted country or a non-whitelisted country. It will always be required under the EU SCC and GDPR or Swiss DPA to perform a TIA. If the TIA is performed for the purpose of assessing a relevant onward transfer then the sender or originator of the relevant onward transfer is the "data exporter" for the purposes of this TIA.</t>
    </r>
  </si>
  <si>
    <r>
      <rPr>
        <vertAlign val="superscript"/>
        <sz val="9"/>
        <color theme="1"/>
        <rFont val="Calibri"/>
        <family val="2"/>
        <scheme val="minor"/>
      </rPr>
      <t>2)</t>
    </r>
    <r>
      <rPr>
        <sz val="9"/>
        <color theme="1"/>
        <rFont val="Calibri"/>
        <family val="2"/>
        <scheme val="minor"/>
      </rPr>
      <t xml:space="preserve"> The data importer is the party in a non-whitelisted country (e.g., the US) who receives personal data from a data exporter. The data importer can be a controller, joint controller, processor or sub-processor. It is the party with whom the data exporter will typically want to enter into the EU SCC (unless there are other grounds for the transfer). If the TIA is performed for the purpose of assessing a relevant onward transfer then the recipient of the relevant onward transfer is the "data importer" for the purposes of this TIA.</t>
    </r>
  </si>
  <si>
    <r>
      <t>Data importer</t>
    </r>
    <r>
      <rPr>
        <vertAlign val="superscript"/>
        <sz val="11"/>
        <color theme="1"/>
        <rFont val="Calibri"/>
        <family val="2"/>
        <scheme val="minor"/>
      </rPr>
      <t xml:space="preserve">2) </t>
    </r>
    <r>
      <rPr>
        <sz val="11"/>
        <color theme="1"/>
        <rFont val="Calibri"/>
        <family val="2"/>
        <scheme val="minor"/>
      </rPr>
      <t>(or the recipient in case of a relevant onward transfer):</t>
    </r>
  </si>
  <si>
    <r>
      <t>Data exporter</t>
    </r>
    <r>
      <rPr>
        <vertAlign val="superscript"/>
        <sz val="11"/>
        <color theme="1"/>
        <rFont val="Calibri"/>
        <family val="2"/>
        <scheme val="minor"/>
      </rPr>
      <t xml:space="preserve">1) </t>
    </r>
    <r>
      <rPr>
        <sz val="11"/>
        <color theme="1"/>
        <rFont val="Calibri"/>
        <family val="2"/>
        <scheme val="minor"/>
      </rPr>
      <t>(or the sender in case of a relevant onward transfer):</t>
    </r>
  </si>
  <si>
    <t>Final Step: Conclusion</t>
  </si>
  <si>
    <t>Signed:</t>
  </si>
  <si>
    <t>By:</t>
  </si>
  <si>
    <t>This Transfer Impact Assessment has been made by:</t>
  </si>
  <si>
    <t>Reasoning</t>
  </si>
  <si>
    <t>(if there are additional jurisdictions, perform a separate TIA)</t>
  </si>
  <si>
    <t>We have made the assessement in Step 4 on the following basis (e.g., internal legal analysis, outside legal advice, support by the data importer, legal research, public documentation, statistics):</t>
  </si>
  <si>
    <t>Note: Under the EU SCC, the TIA is to be adopted by both the data exporter and importer.</t>
  </si>
  <si>
    <t>We are regularly monitoring the legal development in this area (and at least annually). Also, we have agreed with the data importer to regularly report on its experience with lawful access requests.</t>
  </si>
  <si>
    <t>Are measures in place to find out if during the assessment period the circumstances taken into account in the above assessments are no longer valid?</t>
  </si>
  <si>
    <t>Place, Date:</t>
  </si>
  <si>
    <t>EU SCC Transfer Impact Assessment (TIA)</t>
  </si>
  <si>
    <t>Categories of data subjects concerned:</t>
  </si>
  <si>
    <t>Step 1: Describe the intended transfer</t>
  </si>
  <si>
    <t>Sensitive personal data:</t>
  </si>
  <si>
    <t>k)</t>
  </si>
  <si>
    <r>
      <t xml:space="preserve"> </t>
    </r>
    <r>
      <rPr>
        <sz val="9"/>
        <color theme="0" tint="-0.499984740745262"/>
        <rFont val="Wingdings"/>
        <charset val="2"/>
      </rPr>
      <t>à</t>
    </r>
    <r>
      <rPr>
        <sz val="9"/>
        <color theme="0" tint="-0.499984740745262"/>
        <rFont val="Calibri"/>
        <family val="2"/>
        <scheme val="minor"/>
      </rPr>
      <t xml:space="preserve"> perform separate TIA</t>
    </r>
  </si>
  <si>
    <t>Author: David Rosenthal (www.rosenthal.ch)*</t>
  </si>
  <si>
    <t>Probability†</t>
  </si>
  <si>
    <t>† Example: If you believe that a particular legal argument will be found valid by three out of ten judges assessing the same case, the probability will be 30%. If you conclude that the argument is not valid, enter 0%. If you believe it will in any event be successful, put in 100%. If you don't know, put in 0%. Of course, nobody can predict the future, but this is also not necessary. For a TIA it is sufficient to undertake an diligent and professional predictive judgement following a proper protocol. To avoid noise and bias, we have already split up and structured the assessment in several independent parts. To further reduce noise and bias, ask several knowledgeable people to independently provide their assessment, then have them discuss their values, and then ask them to again provide their assessment. Use the average of the values each of them provided after the discussion (this referred to as the "Delphi" method).</t>
  </si>
  <si>
    <t>††† These values correspond to the values in C50, C52 and C51 of the "Cloud Computing: Risk Assessment of Lawful Access By Foreign Authorities" spreadsheet (available on www.rosenthal.ch)</t>
  </si>
  <si>
    <r>
      <t xml:space="preserve">†† In line of the recommendations of the EDPB, we do not assess whether the access will actually occur or not (because they are not interested in the company XY or their employees). We assess the (objective) </t>
    </r>
    <r>
      <rPr>
        <i/>
        <sz val="9"/>
        <color theme="1"/>
        <rFont val="Calibri"/>
        <family val="2"/>
        <scheme val="minor"/>
      </rPr>
      <t>possibility</t>
    </r>
    <r>
      <rPr>
        <sz val="9"/>
        <color theme="1"/>
        <rFont val="Calibri"/>
        <family val="2"/>
        <scheme val="minor"/>
      </rPr>
      <t xml:space="preserve"> of it occuring. A 100% possibility means that we have to expect that a lawful access under the relevant laws will occur during the period, but it may still not happen because the relevant authorities do not believe it makes sense to order the data importer to produce the data at issue given their specific tasks, projects, etc. which we don't know about. </t>
    </r>
  </si>
  <si>
    <t>Probability of possibility of a (successfull) request††</t>
  </si>
  <si>
    <r>
      <t xml:space="preserve">Probability that during the assessment period, the data importer/recipient is technically able to on an ongoing basis search the data in plain text for selectors (i.e. search terms such certain recipients or senders of electronic communications) without the data exporter's permission as part of the lawful access requests at issue under the relevant local laws? </t>
    </r>
    <r>
      <rPr>
        <sz val="10"/>
        <color theme="1"/>
        <rFont val="Calibri"/>
        <family val="2"/>
        <scheme val="minor"/>
      </rPr>
      <t>†††</t>
    </r>
  </si>
  <si>
    <t>Is the personal data transferred under one of the exemptions pursuant to applicable data protection law (e.g., Art. 49 GDPR in case of the GDPR)?</t>
  </si>
  <si>
    <t>All rights in this spreadsheet and transfer impact assessment method are reserved. This file is made available under a free Creative Commons "Attribution-ShareAlike 4.0 International" (CC BY-SA 4.0) license  (https://creativecommons.org/licenses/by-sa/4.0/). The input fields (blue background) and sample text therein are not subject to the license and may be changed and shared. Attribution must also include reference to the link where the original and master version of this file can be obtained at www.rosenthal.ch. If you need a different license, contact me at david@rosenthal.ch.</t>
  </si>
  <si>
    <t>Section 702 FISA, EO 12.333 (and PPD-28)</t>
  </si>
  <si>
    <t>Decision support using "Delphi"</t>
  </si>
  <si>
    <t>Number of participants:</t>
  </si>
  <si>
    <t>Hide sample with "x"</t>
  </si>
  <si>
    <t>First Round</t>
  </si>
  <si>
    <t>Second Round</t>
  </si>
  <si>
    <t>Average</t>
  </si>
  <si>
    <t>P1</t>
  </si>
  <si>
    <t>P2</t>
  </si>
  <si>
    <t>P3</t>
  </si>
  <si>
    <t>P4</t>
  </si>
  <si>
    <t>P5</t>
  </si>
  <si>
    <t>to be used</t>
  </si>
  <si>
    <t>More on the Delphi-Method: https://en.wikipedia.org/wiki/Delphi_method</t>
  </si>
  <si>
    <t>Ireland</t>
  </si>
  <si>
    <t>None</t>
  </si>
  <si>
    <t>We believe that if the probability of a prohibited lawful access to happen is so low that even after an additional 30 years in a row the chance of a prohibited lawful access occurring is still only at 50:50, it is of mere theoretical nature in a five year period which we are looking at here.</t>
  </si>
  <si>
    <t>Probability that legal arguments fail to prevent foreign lawful access: †††</t>
  </si>
  <si>
    <r>
      <rPr>
        <b/>
        <sz val="9"/>
        <color theme="1"/>
        <rFont val="Calibri"/>
        <family val="2"/>
        <scheme val="minor"/>
      </rPr>
      <t xml:space="preserve">Scope of this TIA: </t>
    </r>
    <r>
      <rPr>
        <sz val="9"/>
        <color theme="1"/>
        <rFont val="Calibri"/>
        <family val="2"/>
        <scheme val="minor"/>
      </rPr>
      <t xml:space="preserve">This Transfer Impact Assessment should be used for assessing foreign lawful access risks </t>
    </r>
    <r>
      <rPr>
        <i/>
        <sz val="9"/>
        <color theme="1"/>
        <rFont val="Calibri"/>
        <family val="2"/>
        <scheme val="minor"/>
      </rPr>
      <t>only for the purposes of European data protection law</t>
    </r>
    <r>
      <rPr>
        <sz val="9"/>
        <color theme="1"/>
        <rFont val="Calibri"/>
        <family val="2"/>
        <scheme val="minor"/>
      </rPr>
      <t xml:space="preserve">, where foreign lawful access is not per se a problem, but only if it does not respect the essence of the fundamental rights and freedoms or exceeds what is necessary and proportionate in a democratic society to safeguard one of the objectives listed in Article 23(1) of the GDPR. Accordingly, foreign lawful access requests that can be challenged before an independent and impartial court (in a European sense of the word) are permitted if they are regulated by law, are needed to safeguard the aforementioned objectives (such as prosecuting crimes), are undertaken in a proportionate manner and come with the possibility of the data subject getting legal redress. For instance, lawful access by way of the US CLOUD Act is in principle not an issue under European data protection law; in fact, it is in line with the Cybercrime Convention of the European Council. That said, there may be cross-border transfers of data where </t>
    </r>
    <r>
      <rPr>
        <i/>
        <sz val="9"/>
        <color theme="1"/>
        <rFont val="Calibri"/>
        <family val="2"/>
        <scheme val="minor"/>
      </rPr>
      <t>any foreign lawful access is an issue</t>
    </r>
    <r>
      <rPr>
        <sz val="9"/>
        <color theme="1"/>
        <rFont val="Calibri"/>
        <family val="2"/>
        <scheme val="minor"/>
      </rPr>
      <t>, for example, in where professional secrecy obligations apply. In such cases please use the spreadsheet "Cloud Computing: Risk Assessment of Lawful Access By Foreign Authorities" also from David Rosenthal, available at www.rosenthal.ch (https://bit.ly/2V9dj7V), which provides for a risk assessment also for these types of foreign lawful access. In turn, this TIA focuses on foreign lawful access where there is no possibility for recourse to an independent court, which is what has been the issue in the "Schrems II" decision by the European Court of Justice in its decision C-311/18 of July 16, 2020.</t>
    </r>
  </si>
  <si>
    <t>(Version for transfers to USA)</t>
  </si>
  <si>
    <t>for use under the EU General Data Protection Regulation (GDPR) and Swiss Data Protection Act (CH DPA), including for complying with the EU Standard Contractual Clauses (EU SCC)</t>
  </si>
  <si>
    <t>You can delete this after use or if not used</t>
  </si>
  <si>
    <t>j)</t>
  </si>
  <si>
    <t>l)</t>
  </si>
  <si>
    <t>Technical and organizational measures in place (optional):</t>
  </si>
  <si>
    <r>
      <t xml:space="preserve">Determining the acceptable residual risk of foreign lawful access: If the probability of a lawful access happening in the assessment period is so low that the chances of it are still only at 50:50 if another </t>
    </r>
    <r>
      <rPr>
        <i/>
        <sz val="11"/>
        <rFont val="Calibri"/>
        <family val="2"/>
        <scheme val="minor"/>
      </rPr>
      <t>xx</t>
    </r>
    <r>
      <rPr>
        <sz val="11"/>
        <rFont val="Calibri"/>
        <family val="2"/>
        <scheme val="minor"/>
      </rPr>
      <t xml:space="preserve"> years were to pass by, then the probability of it happening in the initial period is so low that we have no reason to believe that it will occur in such period. What should </t>
    </r>
    <r>
      <rPr>
        <i/>
        <sz val="11"/>
        <rFont val="Calibri"/>
        <family val="2"/>
        <scheme val="minor"/>
      </rPr>
      <t>xx</t>
    </r>
    <r>
      <rPr>
        <sz val="11"/>
        <rFont val="Calibri"/>
        <family val="2"/>
        <scheme val="minor"/>
      </rPr>
      <t xml:space="preserve"> be?</t>
    </r>
    <r>
      <rPr>
        <vertAlign val="superscript"/>
        <sz val="11"/>
        <rFont val="Calibri"/>
        <family val="2"/>
        <scheme val="minor"/>
      </rPr>
      <t>4)</t>
    </r>
  </si>
  <si>
    <r>
      <t>Would it be feasible, from a practical, technical and economical point of view, for the data exporter to transfer the personal data in question to a location in a whitelisted country instead?</t>
    </r>
    <r>
      <rPr>
        <vertAlign val="superscript"/>
        <sz val="11"/>
        <rFont val="Calibri"/>
        <family val="2"/>
        <scheme val="minor"/>
      </rPr>
      <t>7)</t>
    </r>
  </si>
  <si>
    <r>
      <t>Is the personal data at issue transmitted to the target jurisdiction in clear text (i.e. there is no appropriate encryption in-transit)?</t>
    </r>
    <r>
      <rPr>
        <vertAlign val="superscript"/>
        <sz val="11"/>
        <rFont val="Calibri"/>
        <family val="2"/>
        <scheme val="minor"/>
      </rPr>
      <t>8)</t>
    </r>
  </si>
  <si>
    <t>Is the personal data at issue accessible in the target jurisdiction in clear text by the data importer/recipient or a third party (i.e. the data is either not appropriately encrypted or access to the keys to decrypt is possible)?</t>
  </si>
  <si>
    <t>Is the personal data at issue protected by a transfer mechanism approved by the applicable data protection law (e.g., the EU Standard Contractual Clauses in case of the GDPR, approved BCR, or - in the case of an onward transfer - a back-to-back-contract in line with the EU SCC), and can you expect compliance with it, insofar permitted by the target jurisdiction, and judicial enforcement (where applicable)?</t>
  </si>
  <si>
    <r>
      <t>Step 4: Assess the risk of prohibited lawful access in the target jurisdiction</t>
    </r>
    <r>
      <rPr>
        <b/>
        <vertAlign val="superscript"/>
        <sz val="12"/>
        <rFont val="Calibri"/>
        <family val="2"/>
        <scheme val="minor"/>
      </rPr>
      <t>9)</t>
    </r>
  </si>
  <si>
    <r>
      <t xml:space="preserve">Assess the probability that during the assessment period, the following </t>
    </r>
    <r>
      <rPr>
        <i/>
        <sz val="11"/>
        <rFont val="Calibri"/>
        <family val="2"/>
        <scheme val="minor"/>
      </rPr>
      <t>legal arguments</t>
    </r>
    <r>
      <rPr>
        <sz val="11"/>
        <rFont val="Calibri"/>
        <family val="2"/>
        <scheme val="minor"/>
      </rPr>
      <t xml:space="preserve"> will prevent the local authorities in the target jurisdiction from successfully forcing the data importer/recipient to disclose personal data at issue under the relevant local laws as identified in Step 2 above:</t>
    </r>
    <r>
      <rPr>
        <vertAlign val="superscript"/>
        <sz val="11"/>
        <rFont val="Calibri"/>
        <family val="2"/>
        <scheme val="minor"/>
      </rPr>
      <t>10)</t>
    </r>
  </si>
  <si>
    <r>
      <t>The data importer/recipient has no possession, custody or control over the personal data at issue in clear text and can, thus, not be (successfully) ordered to provide or search it in clear text under the relevant laws</t>
    </r>
    <r>
      <rPr>
        <vertAlign val="superscript"/>
        <sz val="11"/>
        <rFont val="Calibri"/>
        <family val="2"/>
        <scheme val="minor"/>
      </rPr>
      <t>12)</t>
    </r>
  </si>
  <si>
    <r>
      <t>The data importer/recipient is no "Electronic Communications Service Provider"</t>
    </r>
    <r>
      <rPr>
        <vertAlign val="superscript"/>
        <sz val="11"/>
        <rFont val="Calibri"/>
        <family val="2"/>
        <scheme val="minor"/>
      </rPr>
      <t>11)</t>
    </r>
    <r>
      <rPr>
        <sz val="11"/>
        <rFont val="Calibri"/>
        <family val="2"/>
        <scheme val="minor"/>
      </rPr>
      <t xml:space="preserve"> with regard to the processing of personal data at issue and, thus, out of scope of the relevant laws</t>
    </r>
  </si>
  <si>
    <r>
      <t>The transfer of the personal data at issue or the content of the personal data will be considered communications to either a person located in the United States or a US person, which may not be "intentionally targeted" by the US authorities under the relevant laws, but such targeting would occur in the present case, and, thus, prevent such a request</t>
    </r>
    <r>
      <rPr>
        <vertAlign val="superscript"/>
        <sz val="11"/>
        <rFont val="Calibri"/>
        <family val="2"/>
        <scheme val="minor"/>
      </rPr>
      <t>13)</t>
    </r>
  </si>
  <si>
    <r>
      <t>Performing a prohibited lawful access would violate the data exporter's or other applicable foreign law in a manner that is not permitted under the US law doctrine of international comity, which, thus, prevents such a request</t>
    </r>
    <r>
      <rPr>
        <vertAlign val="superscript"/>
        <sz val="11"/>
        <rFont val="Calibri"/>
        <family val="2"/>
        <scheme val="minor"/>
      </rPr>
      <t>14)</t>
    </r>
  </si>
  <si>
    <r>
      <t>There are other legal grounds under US law that prevent a prohibited lawful access to occur in the present case</t>
    </r>
    <r>
      <rPr>
        <vertAlign val="superscript"/>
        <sz val="11"/>
        <rFont val="Calibri"/>
        <family val="2"/>
        <scheme val="minor"/>
      </rPr>
      <t>15)</t>
    </r>
  </si>
  <si>
    <r>
      <t>Is the data importer/recipient contractually required to defend the personal data at issue against lawful access attempts?</t>
    </r>
    <r>
      <rPr>
        <vertAlign val="superscript"/>
        <sz val="11"/>
        <rFont val="Calibri"/>
        <family val="2"/>
        <scheme val="minor"/>
      </rPr>
      <t>16)</t>
    </r>
  </si>
  <si>
    <r>
      <t>Probability that during the assessment period, the data is regarded as content that is the subject of lawful access requests at issue under the relevant local laws, based on past experience?</t>
    </r>
    <r>
      <rPr>
        <vertAlign val="superscript"/>
        <sz val="11"/>
        <rFont val="Calibri"/>
        <family val="2"/>
        <scheme val="minor"/>
      </rPr>
      <t>17)</t>
    </r>
    <r>
      <rPr>
        <sz val="11"/>
        <rFont val="Calibri"/>
        <family val="2"/>
        <scheme val="minor"/>
      </rPr>
      <t xml:space="preserve"> </t>
    </r>
    <r>
      <rPr>
        <sz val="10"/>
        <rFont val="Calibri"/>
        <family val="2"/>
      </rPr>
      <t>†††</t>
    </r>
  </si>
  <si>
    <r>
      <rPr>
        <vertAlign val="superscript"/>
        <sz val="9"/>
        <rFont val="Calibri"/>
        <family val="2"/>
        <scheme val="minor"/>
      </rPr>
      <t>3)</t>
    </r>
    <r>
      <rPr>
        <sz val="9"/>
        <rFont val="Calibri"/>
        <family val="2"/>
        <scheme val="minor"/>
      </rPr>
      <t xml:space="preserve"> Relevant onward transfers of personal data are onward transfers of personal data by a data importer to another party in a non-whitelisted country. If this other party is a processor or sub-processor, even if the data exporter has no direct contractual relationship with it, a separate TIA has to be performed for such relevant onward transfer if the recipient is in a non-whitelisted country, because such relevant onward transfer can, as well, expose the personal data at issue to the risk of prohibited foreign lawful access. Since this TIA can be made for only one country and one recipient at a time, fill out and perform multiple TIAs for each recipient of a relevant onward transfer. </t>
    </r>
  </si>
  <si>
    <r>
      <rPr>
        <vertAlign val="superscript"/>
        <sz val="9"/>
        <rFont val="Calibri"/>
        <family val="2"/>
        <scheme val="minor"/>
      </rPr>
      <t>4)</t>
    </r>
    <r>
      <rPr>
        <sz val="9"/>
        <rFont val="Calibri"/>
        <family val="2"/>
        <scheme val="minor"/>
      </rPr>
      <t xml:space="preserve"> We have seen that many people have difficulties in coming up with a percentage figure for a probability of an event at which they "have no reason to believe" that it will occur (which is the test under the EU SCC and the EDPB guidance for the residual risk of a prohibited foreign lawful access). We also found that people are more comfortable in assessing the probability of an event by expressing its probability of occurring in number of years ("an earthquake of this kind is to happen only once in 100 years on average"). We, therefore, use this concept to calculate the "permitted" residual risk in percent. Because we are not assessing earthquakes (which happen in any event) we have set the benchmark at a 50% chance of a lawful access occurring. You can also use another value, but we believe that if a lawful access has a 50:50 chance of occuring it in our view has become an unacceptable risk. If it, however, takes a long period of time (for example an additional 30 years after our assessment period) for the chances to raise to that level (at which a lawful access is still far from certain statistically), many will conclude that the risk of it happening in the first (for example) five years of our assessment period is rather theoretical. We then, based on a statistics formula, calculate the acceptable percentage value for our assessment period (which is then used in Step 4, if necessary). </t>
    </r>
  </si>
  <si>
    <r>
      <rPr>
        <vertAlign val="superscript"/>
        <sz val="9"/>
        <rFont val="Calibri"/>
        <family val="2"/>
        <scheme val="minor"/>
      </rPr>
      <t>5)</t>
    </r>
    <r>
      <rPr>
        <sz val="9"/>
        <rFont val="Calibri"/>
        <family val="2"/>
        <scheme val="minor"/>
      </rPr>
      <t xml:space="preserve"> You do not have to use our "50:50 chances"-method of determining the maximum percentage for assessing the probability of lawful access that results from Step 4. If you wish, you can manually enter the percentage figure you think is still acceptable (thus overwriting the formula in the cell). The grey number on the right hand of the percentage figure will tell you what this will mean in terms of years when using our method. If you do not manually overwrite the percentage, you can ignore the grey number.</t>
    </r>
  </si>
  <si>
    <r>
      <rPr>
        <vertAlign val="superscript"/>
        <sz val="9"/>
        <rFont val="Calibri"/>
        <family val="2"/>
        <scheme val="minor"/>
      </rPr>
      <t>6)</t>
    </r>
    <r>
      <rPr>
        <sz val="9"/>
        <rFont val="Calibri"/>
        <family val="2"/>
        <scheme val="minor"/>
      </rPr>
      <t xml:space="preserve"> You will normally not need to care about this figure. It becomes necessary if the importer does not have a "defend you data" obligation, i.e. is not obliged to challenge lawful access requests in its own jurisdiction. In these cases, we use this figure to determine the probability of the authorities obeying the law even if their lawful access requests are not challenged by the importer (if the importer does challenge the lawful access request, a court or other authority will usually determine whether the legal prerequisites for the lawful access are met). A value of 50% means that in half of the cases the authorities may issue and try to enforce a lawful access request even if the requirements of law are not met. If that happens, the assessment in Step 4 becomes partially moot, because it is based on the assumption that a lawful access will be successful only if the prerequisites set forth by law are met. With this figure we take this uncertainty into account if the importeur is expected not to make sure that lawful access requests are challenged.</t>
    </r>
  </si>
  <si>
    <r>
      <rPr>
        <vertAlign val="superscript"/>
        <sz val="9"/>
        <rFont val="Calibri"/>
        <family val="2"/>
        <scheme val="minor"/>
      </rPr>
      <t>7)</t>
    </r>
    <r>
      <rPr>
        <sz val="9"/>
        <rFont val="Calibri"/>
        <family val="2"/>
        <scheme val="minor"/>
      </rPr>
      <t xml:space="preserve"> This question is, in principle, not necessary for assessing the transfer. We have nevertheless included it because many data protection authorities will want to know whether the exporter has considered alternatives to transferring personal data into a non-whitelisted country and why they are not pursued+. The response has no impact on the outcome of the assessment but is for mere documentary purposes.</t>
    </r>
  </si>
  <si>
    <r>
      <rPr>
        <vertAlign val="superscript"/>
        <sz val="9"/>
        <rFont val="Calibri"/>
        <family val="2"/>
        <scheme val="minor"/>
      </rPr>
      <t>8)</t>
    </r>
    <r>
      <rPr>
        <sz val="9"/>
        <rFont val="Calibri"/>
        <family val="2"/>
        <scheme val="minor"/>
      </rPr>
      <t xml:space="preserve"> This is relevant for assessing the exposure to lawful interception of Internet backbones using selectors (upstream monitoring of communications).</t>
    </r>
  </si>
  <si>
    <r>
      <rPr>
        <vertAlign val="superscript"/>
        <sz val="9"/>
        <rFont val="Calibri"/>
        <family val="2"/>
        <scheme val="minor"/>
      </rPr>
      <t>9)</t>
    </r>
    <r>
      <rPr>
        <sz val="9"/>
        <rFont val="Calibri"/>
        <family val="2"/>
        <scheme val="minor"/>
      </rPr>
      <t xml:space="preserve"> In this section, the probability of a foreign authority accessing the personal data in clear text in a manner that does not respect the essence of the fundamental rights and freedoms or exceeds what is necessary and proportionate in a democratic society to safeguard one of the objectives listed in Article 23(1) of the GDPR. The analysis only has to assess provisions of the target jurisdiction that grant public authorities access to the personal data at issue and fail to, in essence, satisfy any of the following four requirements: (1) Access is subject to the principle of legality, i.e. of clear, precise and accessible rules, (2) access is subject to the principle of proportionality, (3) there are effective means of legal redress for the data subjects to pursue their rights in the target jurisdiction in connection with an access to their personal data, and (4) any access is subject to legal recourse to an independent and impartial court (or other forms of independent recourse bodies). For example, in the US, access requests on the basis of Section 702 FISA (Foreign Intelligence Service Act) and EO 12.333 are considered </t>
    </r>
    <r>
      <rPr>
        <i/>
        <sz val="9"/>
        <rFont val="Calibri"/>
        <family val="2"/>
        <scheme val="minor"/>
      </rPr>
      <t>not</t>
    </r>
    <r>
      <rPr>
        <sz val="9"/>
        <rFont val="Calibri"/>
        <family val="2"/>
        <scheme val="minor"/>
      </rPr>
      <t xml:space="preserve"> fulfilling in particular requirement (3) and (4). Hence, it has to verified how probable it is that there may be access requests on the basis of these two legal grounds. If the probability is so low that the exporter has "no reason to believe" that such access will occur, the transfer is permitted as per the SCC, the GDPR and the CH DPA, even though the SCC or BCR as such would not provide protection against such requests. The analysis in this section shall be based on the law applicable in the target jurisdiction and the way how it is applied by authorities and courts (including court decisions). The analysis may require obtaining a legal opinion or other forms of legal advice from counsel.</t>
    </r>
  </si>
  <si>
    <r>
      <rPr>
        <vertAlign val="superscript"/>
        <sz val="9"/>
        <rFont val="Calibri"/>
        <family val="2"/>
        <scheme val="minor"/>
      </rPr>
      <t>10)</t>
    </r>
    <r>
      <rPr>
        <sz val="9"/>
        <rFont val="Calibri"/>
        <family val="2"/>
        <scheme val="minor"/>
      </rPr>
      <t xml:space="preserve"> Consider all documented information on applicable legislation, case law, practices of authorities and past experience (including of the data importer, where available). You may want to ask the data importer the necessary questions (Clause 14(c) actually requires the data importer to provide "relevant information"). On this topic, see, for the EDPB recommendations 01/2020 on supplementary measures (version 2.0 adopted on May 18, 2021, available at https://bit.ly/3rSv07O), the FAQ for company of NOYB (including forms to be sent to US providers, available at https://bit.ly/2Vozeb7), the Swiss Federal Data Protection and Information Commissioner's guidance (available at https://bit.ly/37bStHs), and private publications, such as for example, Alan Charles Raul, "Why Schrems II Might Not Be a Problem for EU-U.S. Data Transfers", December 21, 2020, available at https://bit.ly/3qHNMy7 and a full paper from the same author at https://bit.ly/2V9veez with the follow-up post "Transferring EU Data To US After New Contractual Safeguards" of May 17, 2021, available at https://bit.ly/3l12oHZ.</t>
    </r>
  </si>
  <si>
    <r>
      <rPr>
        <vertAlign val="superscript"/>
        <sz val="9"/>
        <rFont val="Calibri"/>
        <family val="2"/>
        <scheme val="minor"/>
      </rPr>
      <t>11)</t>
    </r>
    <r>
      <rPr>
        <sz val="9"/>
        <rFont val="Calibri"/>
        <family val="2"/>
        <scheme val="minor"/>
      </rPr>
      <t xml:space="preserve"> Under U.S. law, the term is broadly understood under Section 702 FISA; it includes telcos, ISPs, email providers, cloud services and "any other communication service provider who has access to wire or electronic communications either as such communications are transmitted or as such communications are stored." This also covers social media providers and may even include all companies that otherwise provide their users with the ability to send or receive electronic communications; theoretically, this also includes companies that provide e-mail services to their employees (even if only for business purposes). NOYB provides a form to ask service providers whether they are ECSPs (https://bit.ly/3lgsTt5).</t>
    </r>
  </si>
  <si>
    <r>
      <rPr>
        <vertAlign val="superscript"/>
        <sz val="9"/>
        <rFont val="Calibri"/>
        <family val="2"/>
        <scheme val="minor"/>
      </rPr>
      <t>12)</t>
    </r>
    <r>
      <rPr>
        <sz val="9"/>
        <rFont val="Calibri"/>
        <family val="2"/>
        <scheme val="minor"/>
      </rPr>
      <t xml:space="preserve"> For a discussion of the term "possession, custody, or control" see, for example, Justin Hemmings, Sreenidhi Srinivasan, Peter Swire, Defining the Scope of "Possession, Custody, or Control" for Privacy Issues and the CLOUD Act, in: Journal of National Security Law &amp; Policy, Vol. 10 No. 3 of January 23, 2020 (https://bit.ly/3i2xfC9). Control may exist either in the form of "legal control" (the right to request access to the data in a particular situation) or "day-to-day control" (the ability to access data in day-to-day business). See also Hogan Lovells' Demystifying the U.S. CLOUD Act: Assessing the law's compatibility with international norms and the GDPR of January 15, 2019 (https://bit.ly/3rLQfbp) with a summary of the standards of US law as to what amounts to "control". </t>
    </r>
  </si>
  <si>
    <r>
      <rPr>
        <vertAlign val="superscript"/>
        <sz val="9"/>
        <rFont val="Calibri"/>
        <family val="2"/>
        <scheme val="minor"/>
      </rPr>
      <t>13)</t>
    </r>
    <r>
      <rPr>
        <sz val="9"/>
        <rFont val="Calibri"/>
        <family val="2"/>
        <scheme val="minor"/>
      </rPr>
      <t xml:space="preserve"> According to Section 702, 50 U.S.C. 1881a(b), the US authorities "may not intentionally target" "any person known at the time of acquisition to be located in the United States" or "a United States person reasonably believed to be located outside the United States." A "United States person" (or "US person") is anybody who is a (i) citizen or national of the US, (ii) an alien lawfully admitted for permanent residence (e.g., green card holder), (iii) an unincorporated association with a substantial number of members who are citizens of the US or are aliens lawfully adminitted for permanent residence or (iv) a corporation that is incorporated in the US (https://www.nsa.gov/about/faqs/sigint-faqs/#sigint4). See on this argument Alan Charles Raul, "Why Schrems II Might Not Be a Problem for EU-U.S. Data Transfers", December 21, 2020, available at https://bit.ly/3qHNMy7 and a full paper from the same author at https://bit.ly/2V9veez with the follow-up post "Transferring EU Data To US After New Contractual Safeguards" of May 17, 2021, available at https://bit.ly/3l12oHZ.</t>
    </r>
  </si>
  <si>
    <r>
      <rPr>
        <vertAlign val="superscript"/>
        <sz val="9"/>
        <rFont val="Calibri"/>
        <family val="2"/>
        <scheme val="minor"/>
      </rPr>
      <t>14)</t>
    </r>
    <r>
      <rPr>
        <sz val="9"/>
        <rFont val="Calibri"/>
        <family val="2"/>
        <scheme val="minor"/>
      </rPr>
      <t xml:space="preserve"> The doctrine of international comity, as recognized under US law, provides certain standards or rules in resolving conflicts between US and foreign laws. See, for example, William S. Dodge, International Comity in American Law, in: Columbia Law Review, Vol. 115, No. 8, December 2015 (https://bit.ly/3eVzlSq). </t>
    </r>
  </si>
  <si>
    <r>
      <rPr>
        <vertAlign val="superscript"/>
        <sz val="9"/>
        <rFont val="Calibri"/>
        <family val="2"/>
        <scheme val="minor"/>
      </rPr>
      <t>15)</t>
    </r>
    <r>
      <rPr>
        <sz val="9"/>
        <rFont val="Calibri"/>
        <family val="2"/>
        <scheme val="minor"/>
      </rPr>
      <t xml:space="preserve"> An example could be the following case: The importer uses a piece of software for managing the data, which is technically not able to comply with a lawful access request (e.g., a CRM or ERP software with a proprietary database structure), but could be amended to do so. However, in the specific case, doing so would violate copyright law because the importer has no right to change the software or not the necessary information to do so. If this circumstance is not considered above in connection with having "control" over the data at issue or below as a technically barrier, it can be considered here as another (legal) obstacle towards compliance with the lawful access request.</t>
    </r>
  </si>
  <si>
    <r>
      <rPr>
        <vertAlign val="superscript"/>
        <sz val="9"/>
        <rFont val="Calibri"/>
        <family val="2"/>
        <scheme val="minor"/>
      </rPr>
      <t>16)</t>
    </r>
    <r>
      <rPr>
        <sz val="9"/>
        <rFont val="Calibri"/>
        <family val="2"/>
        <scheme val="minor"/>
      </rPr>
      <t xml:space="preserve"> The legal arguments above are useless if it is not ensured that they are complied with in case of a specific lawful access request. This can be ensured by the importer challenging such requests (which, in turn, can be secured by having a corresponding "defend your data" clause in the contract, which the EU SCC have). If there is no such obligation to challenge such requests, the exporter will depend on the probability of the authorities at issue to comply with their own law, which is usually below 100%. The relevant percentage is taken from Step 2 and applied to the overall calculation.</t>
    </r>
  </si>
  <si>
    <r>
      <rPr>
        <vertAlign val="superscript"/>
        <sz val="9"/>
        <rFont val="Calibri"/>
        <family val="2"/>
        <scheme val="minor"/>
      </rPr>
      <t>17)</t>
    </r>
    <r>
      <rPr>
        <sz val="9"/>
        <rFont val="Calibri"/>
        <family val="2"/>
        <scheme val="minor"/>
      </rPr>
      <t xml:space="preserve"> Here, we do not assess whether the authorities will be interested in the data of the particular data exporter at issue (e.g. company XY and its employees = subjective view), but whether the </t>
    </r>
    <r>
      <rPr>
        <i/>
        <sz val="9"/>
        <rFont val="Calibri"/>
        <family val="2"/>
        <scheme val="minor"/>
      </rPr>
      <t>categories</t>
    </r>
    <r>
      <rPr>
        <sz val="9"/>
        <rFont val="Calibri"/>
        <family val="2"/>
        <scheme val="minor"/>
      </rPr>
      <t xml:space="preserve"> of personal data at issue are, based on the practices of the relevant authorities, the subject of their lawful accesses at issue, either because such data is the target or because it is a by-catch (= objective view). Do not consider legal arguments here, as they are considered under a) (otherwise this results in double-counting). This may not be easy to assess at first sight, but there are sources available, such as the official reports that discuss the monitoring by the relevant authorities. See, for example, the Privacy and Civil Liberty Oversight Board (PCLOB) (https://bit. ly/3yeO7us), the NSA's comments (https://bit.ly/3dFalhk), and the decisions of the Foreign Intelligence Surveillance Court (FISC) granting accesses in such cases (2019: https://bit.ly/3heBYQB). Also consider the past experience of the data importer, where available (even if not substantiated by independent reports; the inexistence of such requests to the data importer as such does not mean that the probability is 0%, though; depending on the circumstances, the inexistence may just be coincidence).</t>
    </r>
  </si>
  <si>
    <t>* This form and the underlying method was developed by David Rosenthal, VISCHER (Switzerland), with the contribution of Samira Studer (VISCHER). Thanks for valuable input to Caitlin Fennessy (IAPP), Baltasar Cevc (Fingolex), Katharina Koerner, David Vasella (WalderWyss), Josh Edgerly (IAPP) and others. David Rosenthal can be reached at david@rosenthal.ch (private) or drosenthal@vischer.com (office).</t>
  </si>
  <si>
    <r>
      <t xml:space="preserve">See the notes at the end for more information on the scope and legal basis of this document. Read them in particular if you are subject to </t>
    </r>
    <r>
      <rPr>
        <b/>
        <sz val="10"/>
        <color theme="1"/>
        <rFont val="Calibri"/>
        <family val="2"/>
        <scheme val="minor"/>
      </rPr>
      <t>professional secrecy
obligations</t>
    </r>
    <r>
      <rPr>
        <sz val="10"/>
        <color theme="1"/>
        <rFont val="Calibri"/>
        <family val="2"/>
        <scheme val="minor"/>
      </rPr>
      <t xml:space="preserve">. Also consult the additional worksheets for more examples, infos and an illustration of the scenarios in which a TIA is necessary as per the EU SCC.
The </t>
    </r>
    <r>
      <rPr>
        <sz val="10"/>
        <color rgb="FF0070C0"/>
        <rFont val="Calibri"/>
        <family val="2"/>
        <scheme val="minor"/>
      </rPr>
      <t>blue text</t>
    </r>
    <r>
      <rPr>
        <sz val="10"/>
        <color theme="1"/>
        <rFont val="Calibri"/>
        <family val="2"/>
        <scheme val="minor"/>
      </rPr>
      <t xml:space="preserve"> in the template is mere sample text; the values and reasoning do </t>
    </r>
    <r>
      <rPr>
        <i/>
        <sz val="10"/>
        <color theme="1"/>
        <rFont val="Calibri"/>
        <family val="2"/>
        <scheme val="minor"/>
      </rPr>
      <t>not</t>
    </r>
    <r>
      <rPr>
        <sz val="10"/>
        <color theme="1"/>
        <rFont val="Calibri"/>
        <family val="2"/>
        <scheme val="minor"/>
      </rPr>
      <t xml:space="preserve"> necessarily represent the author's opinion and are given for illustration purposes only. </t>
    </r>
  </si>
  <si>
    <r>
      <t>In how many cases will authorities in the target jurisdiction comply with their laws when pursuing lawful access even if not challenged?</t>
    </r>
    <r>
      <rPr>
        <vertAlign val="superscript"/>
        <sz val="11"/>
        <rFont val="Calibri"/>
        <family val="2"/>
        <scheme val="minor"/>
      </rPr>
      <t>6)</t>
    </r>
  </si>
  <si>
    <t>Google LLC</t>
  </si>
  <si>
    <t>Provision of web usage statistics for a particular publisher (Google Analytics)</t>
  </si>
  <si>
    <t>Web users</t>
  </si>
  <si>
    <t>Google Ireland Limited, acting as a processor for a Publisher in the EEA/CH</t>
  </si>
  <si>
    <t>The exporter is itself not able to process the data at issue as required by the Publisher; it has to subcontract the processing to the importer, which for economic reasons has to take place in the existing data centers in the US.</t>
  </si>
  <si>
    <t>In reality, the answer should be "yes", because the Publisher obtains the data subject's consent for having him/her tracked using Google Analytics; accordingly, the transfer is covered by Art. 49(1)(a) GDPR; nevertheless, for the sake of the argument and in case such consent would not be considered valid, we have set this value to "No".</t>
  </si>
  <si>
    <t xml:space="preserve">The Publisher includes a Javascript code on its website which results in the collection of the personal data at issue by a European server of the exporter; the server anonymizes the IP address and forwards the other data to the importer's server, where the statistics are compiled per website and provided to the Publisher. The Publisher will permit the collection of the data at issue only after the data subject has (i) been informed that it will be transferred to the importer in the US, where it may be subject to local lawful access and that it can at any time withdraw its consent and (ii) consented to such usage and transfer and not withdrawn it.
</t>
  </si>
  <si>
    <t>All traffic between the exporter and the importer is protected by state-of-the-art encryption.</t>
  </si>
  <si>
    <t>The importer's servers need access to the data at issue in clear text in order to generate the statistics; however, with data sharing turned off, the importer's staff has no access in clear text; nevertheless, we have to set this value to "Yes", as the importer could technically circumvent access controls if legally required.</t>
  </si>
  <si>
    <t>The exporter and the importer have in place Module 3 of the EU SCC and have no reason to believe that the importer will not comply with them, to the extent that US law permits so. Regular audits confirm the adequacy of the data security agreed therein. There is no case known in which the EU SCC have not been complied with by the importer.</t>
  </si>
  <si>
    <t>The importer qualifies as an Electronic Communications Service Provider, including vis-à-vis the exporter.</t>
  </si>
  <si>
    <t>This is a requirement under the EU SCC entered into with the importer.</t>
  </si>
  <si>
    <t>The importer's servers has access to the data at issue in clear-text and could, therefore, reprogram its systems to search such data for certain selectors. This would require a change of its systems. While such a change would likely be noticed by the exporter and its auditors, and it would result in a breach of contract (which we have no reason to believe that this would be tolerated by the importer), there is still a chance that it could go unnoticed during the assessment period. Again, to be very conservative, we have, therefore, assumed that the importer would most likely be able to implement such a search unnoticed.</t>
  </si>
  <si>
    <t xml:space="preserve">Section 702 FISA only permits access to stored communications, or its contents. Contents of communications is defined as "any wire, oral or electronic communication, including any information concerning the substance, purport, or meaning of that communication" (cf. Vladeck opinion, https://bit.ly/3JoECyE). In the present case, there is no communications to which the importer has access - except for the communications of the user to the importer itself, which is out of scope for Section 702 FISA. This information is information about the user and its device, for the purpose of distinguishing it from other users of the website. In the way the service is set up, the user is not identifiable to Google and cannot be linked to other activities on the Internet; for this reason, as well, there is no communications in the meaning of Section 702 FISA. Also according to the reports available on downstream surveillance under Section 702 FISA, including from the Privacy and Civil Liberty Oversight Board (PCLOB) (https://bit. ly/3yeO7us), the NSA's comments (https://bit.ly/3dFalhk), and the decisions of the Foreign Intelligence Surveillance Court (FISC) granting accesses in such cases (2019: https://bit.ly/3heBYQB), this type of information is not what is requested under Section 702 FISA. In line with the foregoing, the importer confirmed in January 2022 that, in since it started offering the service at issue over 15 years ago, it has "never once received" such a request for the data at issue (https://bit.ly/3rMMNia). On this basis, we believe that it is highly unlikely that the US government will even consider asking the importer to produce the data at issue under Section 702 FISA. Similarly, upstream surveillance under EO 12.333 does not apply in this case, either, as the transfer of data between the exporter and the importer is encrypted). The be very conservative, we for the present purposes still give it a smallchance that the US government may wish to request this kind of data, whether from the importer or another ECSP in the US (the importer itself believes it will not receive such a request).  </t>
  </si>
  <si>
    <t>Based on legal counsel advice, factual and legal research, as indicated</t>
  </si>
  <si>
    <t>The exporter and the importer have entered into Module 3 of the EU SCC (https://business.safety.google/adsprocessorterms/sccs/eu-p2p-intra-group/), which refer to the to its standard data security terms as in Appendix 2 of its Ads Data Processing Terms (https://privacy.google.com/businesses/processorterms/). With regard to foreign lawful access, the following measures are of particular relevance:
- All data transfers over public lines between the exporter and importer are encrypted
- The "Signals" option is not activated (Signals may permit Google to itself, as a controller, track website visits of certain users with Google accounts; https://support.google.com/analytics/answer/7532985)
- The "Data sharing" option is not turned on (as consequence, Google will not be granted access to Google Analytics data for its own purposes; it is not entirely clear to which extent Google staff is prevented from accessing Google Analytics data in clear text; https://support.google.com/analytics/answer/1011397)
- There is no linking between the Google Analytics identifiers and Google account identifiers, and no Google account identifiers are written to the Google Analytics dataset; also, the data for Google Analytics is held in different database than Google's own data
- The Google Analytics IDs sent to Google are unique only to the website of the Publisher; it is not possible to use them to track the user across several websites (except, potentially for the Publisher itself, if it uses a properly pseudonymized User ID) or even several publishers
- While the unique ID cookies have a lifespan of up to two years, the data at issue is deleted on the importer's servers after 14 months</t>
  </si>
  <si>
    <t xml:space="preserve">In the context of an obligation of a ECSP to produce customer data upon government request, including under FISA 702, as opposed to warrants, only data that is in the "custody, possession or control"  must be produced. This is the case only if the ECSP has either legal or day-to-day control over the data. In the present case, the importer has no legal control over the data at issue, as it is not permitted to use it for its own purposes - it is acting as a mere (sub-) processor for the Publisher (the contractually reserved right to disclose it if legally required does itself not amount to legal control, as it would only apply if it were found to have "custody, possession or control" in the first place). The importer may arguably also be found having no day-to-day control over the data at issue, at least in clear text, because in the present set-up ("Data sharing" turned off), the importer's staff may eventually have no access to the data in clear text for everyday routine business activities (even though it could, of course, technically gain access in extraordinary situations). Since it has so far not been possible to obtain clear confirmation from Google on its staff access policy where the "Data sharing" option has been turned off, and taking into account that the data is technically in the hands of the importer, we have still only assumed a lower than usual chance that this argument will work to prevent lawful access. </t>
  </si>
  <si>
    <t>The importer is a US person. The service is implemented in a manner in which the data is collected directly from the data subject for the sole purpose of communicating it to the importer in order to enable it to render the service to the Publisher. There is no third-party communications involved. Hence the data at issue can be considered as collected for a US person; even if it were qualified as "communications", it would be considered communications with a US person. Such data may not be collected under FISO 702. Nevertheless, to be very conservative, we have still assumed a considerable chance that this argument will not work to prevent lawful access.</t>
  </si>
  <si>
    <t>Template: Version 1.02 (February 27, 2022)</t>
  </si>
  <si>
    <r>
      <t xml:space="preserve">Required minimum probability that </t>
    </r>
    <r>
      <rPr>
        <i/>
        <sz val="11"/>
        <rFont val="Calibri"/>
        <family val="2"/>
        <scheme val="minor"/>
      </rPr>
      <t>no problematic lawful access</t>
    </r>
    <r>
      <rPr>
        <sz val="11"/>
        <rFont val="Calibri"/>
        <family val="2"/>
        <scheme val="minor"/>
      </rPr>
      <t xml:space="preserve"> occurs during the assessment period for us to have "no reason to believe" that it will actually occur during the period (you can either manually enter a value or leave it calculated based on the above figure):</t>
    </r>
    <r>
      <rPr>
        <vertAlign val="superscript"/>
        <sz val="11"/>
        <rFont val="Calibri"/>
        <family val="2"/>
        <scheme val="minor"/>
      </rPr>
      <t>5)</t>
    </r>
  </si>
  <si>
    <r>
      <t xml:space="preserve">Two randomly assigned numbers ("_ga", "_gid") that are unique to each user and each website (and not linked to any Google account), set of device information (that may potentially be unique); the data is </t>
    </r>
    <r>
      <rPr>
        <i/>
        <sz val="11"/>
        <color rgb="FF0070C0"/>
        <rFont val="Calibri"/>
        <family val="2"/>
        <scheme val="minor"/>
      </rPr>
      <t>not</t>
    </r>
    <r>
      <rPr>
        <sz val="11"/>
        <color rgb="FF0070C0"/>
        <rFont val="Calibri"/>
        <family val="2"/>
        <scheme val="minor"/>
      </rPr>
      <t xml:space="preserve"> considered personal data under the GDPR, but for the sake of the argument considered such in this TIA; no IP address is transferred; potentially, the data may also include a pseudonymized, proprietary User ID (with the user's identity known only to the Publisher)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</si>
</sst>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_ ;\-#,##0\ "/>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1"/>
      <color rgb="FF0070C0"/>
      <name val="Calibri"/>
      <family val="2"/>
      <scheme val="minor"/>
    </font>
    <font>
      <sz val="11"/>
      <color theme="0" tint="-0.34998626667073579"/>
      <name val="Calibri"/>
      <family val="2"/>
      <scheme val="minor"/>
    </font>
    <font>
      <sz val="11"/>
      <name val="Calibri"/>
      <family val="2"/>
      <scheme val="minor"/>
    </font>
    <font>
      <i/>
      <sz val="9"/>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sz val="8"/>
      <name val="Calibri"/>
      <family val="2"/>
      <scheme val="minor"/>
    </font>
    <font>
      <sz val="9"/>
      <color theme="0" tint="-0.499984740745262"/>
      <name val="Calibri"/>
      <family val="2"/>
      <scheme val="minor"/>
    </font>
    <font>
      <i/>
      <sz val="9"/>
      <color rgb="FF0070C0"/>
      <name val="Calibri"/>
      <family val="2"/>
      <scheme val="minor"/>
    </font>
    <font>
      <sz val="9"/>
      <color rgb="FF0070C0"/>
      <name val="Calibri"/>
      <family val="2"/>
      <scheme val="minor"/>
    </font>
    <font>
      <sz val="10"/>
      <color theme="2" tint="-0.499984740745262"/>
      <name val="Calibri"/>
      <family val="2"/>
      <scheme val="minor"/>
    </font>
    <font>
      <i/>
      <sz val="11"/>
      <color theme="1"/>
      <name val="Calibri"/>
      <family val="2"/>
      <scheme val="minor"/>
    </font>
    <font>
      <b/>
      <sz val="11"/>
      <color rgb="FF0070C0"/>
      <name val="Calibri"/>
      <family val="2"/>
      <scheme val="minor"/>
    </font>
    <font>
      <vertAlign val="superscript"/>
      <sz val="11"/>
      <color theme="1"/>
      <name val="Calibri"/>
      <family val="2"/>
      <scheme val="minor"/>
    </font>
    <font>
      <vertAlign val="superscript"/>
      <sz val="9"/>
      <color theme="1"/>
      <name val="Calibri"/>
      <family val="2"/>
      <scheme val="minor"/>
    </font>
    <font>
      <sz val="8"/>
      <color theme="0" tint="-0.499984740745262"/>
      <name val="Calibri"/>
      <family val="2"/>
      <scheme val="minor"/>
    </font>
    <font>
      <i/>
      <sz val="8"/>
      <name val="Calibri"/>
      <family val="2"/>
      <scheme val="minor"/>
    </font>
    <font>
      <b/>
      <i/>
      <sz val="9"/>
      <color theme="1"/>
      <name val="Calibri"/>
      <family val="2"/>
      <scheme val="minor"/>
    </font>
    <font>
      <sz val="9"/>
      <color theme="0" tint="-0.499984740745262"/>
      <name val="Wingdings"/>
      <charset val="2"/>
    </font>
    <font>
      <i/>
      <sz val="10"/>
      <color rgb="FF0070C0"/>
      <name val="Calibri"/>
      <family val="2"/>
      <scheme val="minor"/>
    </font>
    <font>
      <sz val="9"/>
      <color theme="1"/>
      <name val="Calibri"/>
      <family val="2"/>
    </font>
    <font>
      <sz val="10"/>
      <name val="Calibri"/>
      <family val="2"/>
      <scheme val="minor"/>
    </font>
    <font>
      <b/>
      <sz val="18"/>
      <name val="Calibri"/>
      <family val="2"/>
      <scheme val="minor"/>
    </font>
    <font>
      <b/>
      <sz val="10"/>
      <color theme="1"/>
      <name val="Calibri"/>
      <family val="2"/>
      <scheme val="minor"/>
    </font>
    <font>
      <b/>
      <sz val="14"/>
      <color theme="1"/>
      <name val="Calibri"/>
      <family val="2"/>
      <scheme val="minor"/>
    </font>
    <font>
      <sz val="6"/>
      <color theme="2" tint="-0.249977111117893"/>
      <name val="Calibri"/>
      <family val="2"/>
      <scheme val="minor"/>
    </font>
    <font>
      <sz val="8"/>
      <color theme="1"/>
      <name val="Calibri"/>
      <family val="2"/>
      <scheme val="minor"/>
    </font>
    <font>
      <sz val="10"/>
      <color rgb="FF0070C0"/>
      <name val="Calibri"/>
      <family val="2"/>
      <scheme val="minor"/>
    </font>
    <font>
      <sz val="9"/>
      <color theme="2" tint="-0.249977111117893"/>
      <name val="Calibri"/>
      <family val="2"/>
      <scheme val="minor"/>
    </font>
    <font>
      <sz val="11"/>
      <color theme="0" tint="-0.499984740745262"/>
      <name val="Calibri"/>
      <family val="2"/>
      <scheme val="minor"/>
    </font>
    <font>
      <i/>
      <sz val="11"/>
      <name val="Calibri"/>
      <family val="2"/>
      <scheme val="minor"/>
    </font>
    <font>
      <vertAlign val="superscript"/>
      <sz val="11"/>
      <name val="Calibri"/>
      <family val="2"/>
      <scheme val="minor"/>
    </font>
    <font>
      <b/>
      <sz val="12"/>
      <name val="Calibri"/>
      <family val="2"/>
      <scheme val="minor"/>
    </font>
    <font>
      <b/>
      <vertAlign val="superscript"/>
      <sz val="12"/>
      <name val="Calibri"/>
      <family val="2"/>
      <scheme val="minor"/>
    </font>
    <font>
      <sz val="10"/>
      <name val="Calibri"/>
      <family val="2"/>
    </font>
    <font>
      <sz val="9"/>
      <name val="Calibri"/>
      <family val="2"/>
      <scheme val="minor"/>
    </font>
    <font>
      <vertAlign val="superscript"/>
      <sz val="9"/>
      <name val="Calibri"/>
      <family val="2"/>
      <scheme val="minor"/>
    </font>
    <font>
      <i/>
      <sz val="9"/>
      <name val="Calibri"/>
      <family val="2"/>
      <scheme val="minor"/>
    </font>
    <font>
      <b/>
      <sz val="11"/>
      <color rgb="FFFF0000"/>
      <name val="Calibri"/>
      <family val="2"/>
      <scheme val="minor"/>
    </font>
    <font>
      <i/>
      <sz val="11"/>
      <color rgb="FF0070C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C0D3CB"/>
        <bgColor indexed="64"/>
      </patternFill>
    </fill>
    <fill>
      <patternFill patternType="solid">
        <fgColor rgb="FFDFE9E5"/>
        <bgColor indexed="64"/>
      </patternFill>
    </fill>
    <fill>
      <patternFill patternType="solid">
        <fgColor rgb="FFA2BDB0"/>
        <bgColor indexed="64"/>
      </patternFill>
    </fill>
  </fills>
  <borders count="1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dotted">
        <color auto="1"/>
      </right>
      <top/>
      <bottom/>
      <diagonal/>
    </border>
    <border>
      <left/>
      <right/>
      <top/>
      <bottom style="medium">
        <color auto="1"/>
      </bottom>
      <diagonal/>
    </border>
    <border>
      <left/>
      <right style="dotted">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3">
    <xf numFmtId="0" fontId="0" fillId="0" borderId="0" xfId="0"/>
    <xf numFmtId="0" fontId="2" fillId="0" borderId="0" xfId="0" applyFont="1"/>
    <xf numFmtId="0" fontId="0" fillId="0" borderId="0" xfId="0" applyAlignment="1">
      <alignment wrapText="1"/>
    </xf>
    <xf numFmtId="0" fontId="0" fillId="0" borderId="0" xfId="0" applyAlignment="1">
      <alignment vertical="top"/>
    </xf>
    <xf numFmtId="1" fontId="0" fillId="0" borderId="0" xfId="0" applyNumberFormat="1"/>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center" wrapText="1"/>
    </xf>
    <xf numFmtId="0" fontId="5" fillId="0" borderId="0" xfId="0" applyFont="1" applyAlignment="1">
      <alignment horizontal="left" vertical="top"/>
    </xf>
    <xf numFmtId="0" fontId="2" fillId="0" borderId="0" xfId="0" applyFont="1" applyAlignment="1">
      <alignment horizontal="left" vertical="top"/>
    </xf>
    <xf numFmtId="10" fontId="6" fillId="0" borderId="0" xfId="0" applyNumberFormat="1" applyFont="1" applyAlignment="1">
      <alignment horizontal="center" vertical="center"/>
    </xf>
    <xf numFmtId="10" fontId="0" fillId="0" borderId="0" xfId="0" applyNumberFormat="1" applyAlignment="1">
      <alignment horizontal="center"/>
    </xf>
    <xf numFmtId="0" fontId="0" fillId="0" borderId="0" xfId="0" applyFont="1" applyAlignment="1">
      <alignment horizontal="left" vertical="top"/>
    </xf>
    <xf numFmtId="10" fontId="3" fillId="3" borderId="0" xfId="0" applyNumberFormat="1" applyFont="1" applyFill="1" applyAlignment="1">
      <alignment horizontal="center"/>
    </xf>
    <xf numFmtId="10" fontId="0" fillId="0" borderId="0" xfId="2" applyNumberFormat="1" applyFont="1" applyAlignment="1">
      <alignment horizontal="center" vertical="center"/>
    </xf>
    <xf numFmtId="0" fontId="0" fillId="0" borderId="0" xfId="0" applyFont="1"/>
    <xf numFmtId="0" fontId="0" fillId="0" borderId="0" xfId="0" applyBorder="1" applyAlignment="1">
      <alignment horizontal="center"/>
    </xf>
    <xf numFmtId="164" fontId="7" fillId="0" borderId="0" xfId="1" applyNumberFormat="1" applyFont="1" applyFill="1" applyAlignment="1">
      <alignment horizontal="center" vertical="center"/>
    </xf>
    <xf numFmtId="0" fontId="0" fillId="0" borderId="0" xfId="0" applyAlignment="1">
      <alignment vertical="center"/>
    </xf>
    <xf numFmtId="0" fontId="0" fillId="0" borderId="0" xfId="0" applyAlignment="1">
      <alignment horizontal="right"/>
    </xf>
    <xf numFmtId="0" fontId="12" fillId="0" borderId="0" xfId="0" applyFont="1" applyAlignment="1">
      <alignment horizontal="right"/>
    </xf>
    <xf numFmtId="0" fontId="2" fillId="0" borderId="0" xfId="0" applyFont="1" applyAlignment="1">
      <alignment horizontal="left" vertical="center"/>
    </xf>
    <xf numFmtId="0" fontId="9" fillId="0" borderId="0" xfId="0" applyFont="1" applyFill="1" applyAlignment="1">
      <alignment horizontal="left" vertical="top"/>
    </xf>
    <xf numFmtId="0" fontId="0" fillId="4" borderId="0" xfId="0" applyFill="1"/>
    <xf numFmtId="0" fontId="2" fillId="4" borderId="0" xfId="0" applyFont="1" applyFill="1"/>
    <xf numFmtId="0" fontId="0" fillId="4" borderId="0" xfId="0" applyFill="1" applyAlignment="1">
      <alignment vertical="top"/>
    </xf>
    <xf numFmtId="0" fontId="4" fillId="0" borderId="0" xfId="0" applyFont="1" applyFill="1" applyAlignment="1">
      <alignment vertical="top"/>
    </xf>
    <xf numFmtId="0" fontId="2" fillId="0" borderId="0" xfId="0" applyFont="1" applyFill="1"/>
    <xf numFmtId="0" fontId="0" fillId="0" borderId="0" xfId="0" applyFill="1"/>
    <xf numFmtId="0" fontId="4" fillId="4" borderId="0" xfId="0" applyFont="1" applyFill="1" applyAlignment="1">
      <alignment vertical="center"/>
    </xf>
    <xf numFmtId="0" fontId="8" fillId="0" borderId="0" xfId="0" applyFont="1" applyAlignment="1">
      <alignment horizontal="right" vertical="center"/>
    </xf>
    <xf numFmtId="0" fontId="14" fillId="0" borderId="0" xfId="0" applyFont="1" applyAlignment="1">
      <alignment vertical="top" wrapText="1"/>
    </xf>
    <xf numFmtId="0" fontId="4" fillId="0" borderId="0" xfId="0" applyFont="1" applyFill="1" applyAlignment="1">
      <alignment horizontal="left" vertical="center"/>
    </xf>
    <xf numFmtId="0" fontId="0" fillId="0" borderId="0" xfId="0" applyFill="1" applyAlignment="1">
      <alignment horizontal="left" vertical="top" wrapText="1"/>
    </xf>
    <xf numFmtId="0" fontId="8" fillId="0" borderId="0" xfId="0" applyFont="1" applyFill="1" applyAlignment="1">
      <alignment horizontal="right" vertical="top"/>
    </xf>
    <xf numFmtId="9" fontId="5" fillId="0" borderId="0" xfId="2" applyFont="1" applyFill="1" applyAlignment="1">
      <alignment horizontal="center" vertical="center"/>
    </xf>
    <xf numFmtId="10" fontId="6" fillId="0" borderId="0" xfId="0" applyNumberFormat="1" applyFont="1" applyFill="1" applyAlignment="1">
      <alignment horizontal="center" vertical="center"/>
    </xf>
    <xf numFmtId="0" fontId="16" fillId="0" borderId="0" xfId="0" applyFont="1" applyFill="1" applyAlignment="1">
      <alignment horizontal="left" vertical="top" wrapText="1"/>
    </xf>
    <xf numFmtId="49" fontId="13" fillId="0" borderId="0" xfId="0" quotePrefix="1" applyNumberFormat="1" applyFont="1" applyFill="1" applyAlignment="1">
      <alignment horizontal="left" vertical="center" wrapText="1"/>
    </xf>
    <xf numFmtId="49" fontId="17" fillId="0" borderId="0" xfId="0" quotePrefix="1" applyNumberFormat="1" applyFont="1" applyFill="1" applyAlignment="1">
      <alignment horizontal="left" vertical="top"/>
    </xf>
    <xf numFmtId="0" fontId="9" fillId="0" borderId="0" xfId="0" applyFont="1" applyAlignment="1">
      <alignment horizontal="right"/>
    </xf>
    <xf numFmtId="0" fontId="10" fillId="0" borderId="0" xfId="0" applyFont="1" applyAlignment="1">
      <alignment horizontal="right" vertical="top"/>
    </xf>
    <xf numFmtId="0" fontId="22" fillId="0" borderId="0" xfId="0" applyFont="1" applyAlignment="1">
      <alignment vertical="top" wrapText="1"/>
    </xf>
    <xf numFmtId="9" fontId="5" fillId="2" borderId="0" xfId="2"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top"/>
      <protection locked="0"/>
    </xf>
    <xf numFmtId="0" fontId="5" fillId="2" borderId="0" xfId="0" applyFont="1" applyFill="1" applyAlignment="1" applyProtection="1">
      <alignment horizontal="center" vertical="center"/>
      <protection locked="0"/>
    </xf>
    <xf numFmtId="0" fontId="23" fillId="0" borderId="0" xfId="0" applyFont="1" applyAlignment="1">
      <alignment horizontal="center" vertical="center" wrapText="1"/>
    </xf>
    <xf numFmtId="0" fontId="3" fillId="0" borderId="0" xfId="0" applyFont="1"/>
    <xf numFmtId="0" fontId="12" fillId="0" borderId="0" xfId="0" applyFont="1" applyAlignment="1">
      <alignment horizontal="center" vertical="top" wrapText="1"/>
    </xf>
    <xf numFmtId="0" fontId="2" fillId="0" borderId="0" xfId="0" applyFont="1" applyAlignment="1">
      <alignment horizontal="right"/>
    </xf>
    <xf numFmtId="0" fontId="0" fillId="0" borderId="0" xfId="0" applyFont="1" applyAlignment="1">
      <alignment horizontal="right"/>
    </xf>
    <xf numFmtId="9" fontId="5" fillId="0" borderId="0" xfId="2" applyFont="1" applyFill="1" applyAlignment="1" applyProtection="1">
      <alignment horizontal="center" vertical="center"/>
      <protection locked="0"/>
    </xf>
    <xf numFmtId="0" fontId="9" fillId="0" borderId="0" xfId="0" applyFont="1" applyAlignment="1">
      <alignment vertical="center" wrapText="1"/>
    </xf>
    <xf numFmtId="0" fontId="2" fillId="0" borderId="0" xfId="0" applyFont="1" applyAlignment="1">
      <alignment vertical="center"/>
    </xf>
    <xf numFmtId="0" fontId="10" fillId="0" borderId="0" xfId="0" applyFont="1" applyAlignment="1">
      <alignment vertical="center"/>
    </xf>
    <xf numFmtId="0" fontId="32" fillId="0" borderId="0" xfId="0" applyFont="1" applyAlignment="1">
      <alignment horizontal="center" vertical="center" wrapText="1"/>
    </xf>
    <xf numFmtId="0" fontId="35" fillId="0" borderId="0" xfId="0" applyFont="1" applyAlignment="1">
      <alignment horizontal="center" vertical="center" wrapText="1"/>
    </xf>
    <xf numFmtId="10" fontId="7" fillId="0" borderId="0" xfId="0" applyNumberFormat="1" applyFont="1" applyFill="1" applyAlignment="1">
      <alignment horizontal="center" vertical="center"/>
    </xf>
    <xf numFmtId="49" fontId="10" fillId="0" borderId="0" xfId="0" applyNumberFormat="1" applyFont="1" applyAlignment="1">
      <alignment vertical="center" wrapText="1"/>
    </xf>
    <xf numFmtId="0" fontId="2" fillId="0" borderId="0" xfId="0" applyFont="1" applyAlignment="1">
      <alignment horizontal="center"/>
    </xf>
    <xf numFmtId="0" fontId="8" fillId="0" borderId="0" xfId="0" applyFont="1" applyAlignment="1">
      <alignment horizontal="left" vertical="center" wrapText="1"/>
    </xf>
    <xf numFmtId="0" fontId="0" fillId="0" borderId="0" xfId="0" applyFill="1" applyAlignment="1">
      <alignment horizontal="left" vertical="top"/>
    </xf>
    <xf numFmtId="0" fontId="15" fillId="0" borderId="0" xfId="0" applyFont="1" applyFill="1" applyAlignment="1" applyProtection="1">
      <alignment horizontal="left" vertical="top" wrapText="1"/>
      <protection locked="0"/>
    </xf>
    <xf numFmtId="0" fontId="20" fillId="0" borderId="0" xfId="0" applyFont="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Border="1"/>
    <xf numFmtId="0" fontId="0" fillId="0" borderId="10" xfId="0" applyBorder="1"/>
    <xf numFmtId="0" fontId="31" fillId="0" borderId="0" xfId="0" applyFont="1" applyBorder="1"/>
    <xf numFmtId="0" fontId="9" fillId="0" borderId="0" xfId="0" applyFont="1" applyBorder="1" applyAlignment="1">
      <alignment horizontal="right"/>
    </xf>
    <xf numFmtId="49" fontId="33" fillId="0" borderId="9" xfId="0" applyNumberFormat="1" applyFont="1" applyBorder="1" applyAlignment="1">
      <alignment horizontal="center" vertical="center" wrapText="1"/>
    </xf>
    <xf numFmtId="0" fontId="2" fillId="8" borderId="10" xfId="0" applyFont="1" applyFill="1" applyBorder="1" applyAlignment="1">
      <alignment horizontal="center" vertical="center"/>
    </xf>
    <xf numFmtId="0" fontId="2" fillId="7" borderId="0" xfId="0" applyFont="1" applyFill="1" applyBorder="1" applyAlignment="1">
      <alignment horizontal="center" vertical="center"/>
    </xf>
    <xf numFmtId="0" fontId="2" fillId="6" borderId="0" xfId="0" applyFont="1" applyFill="1" applyBorder="1" applyAlignment="1">
      <alignment horizontal="center" vertical="center"/>
    </xf>
    <xf numFmtId="0" fontId="10" fillId="8" borderId="10" xfId="0" applyFont="1" applyFill="1" applyBorder="1" applyAlignment="1">
      <alignment horizontal="center" vertical="center"/>
    </xf>
    <xf numFmtId="0" fontId="0" fillId="5" borderId="9" xfId="0" applyFill="1" applyBorder="1" applyAlignment="1">
      <alignment horizontal="center" vertical="center"/>
    </xf>
    <xf numFmtId="9" fontId="0" fillId="7" borderId="0" xfId="2" applyFont="1" applyFill="1" applyBorder="1" applyAlignment="1">
      <alignment horizontal="center" vertical="center"/>
    </xf>
    <xf numFmtId="9" fontId="0" fillId="6" borderId="0" xfId="2" applyFont="1" applyFill="1" applyBorder="1" applyAlignment="1">
      <alignment horizontal="center" vertical="center"/>
    </xf>
    <xf numFmtId="9" fontId="0" fillId="8" borderId="10" xfId="2" applyFont="1" applyFill="1" applyBorder="1" applyAlignment="1">
      <alignment horizontal="center" vertical="center"/>
    </xf>
    <xf numFmtId="0" fontId="9" fillId="0" borderId="0" xfId="0" applyFont="1" applyBorder="1" applyAlignment="1">
      <alignment vertical="top"/>
    </xf>
    <xf numFmtId="0" fontId="0" fillId="0" borderId="11" xfId="0" applyBorder="1"/>
    <xf numFmtId="0" fontId="0" fillId="0" borderId="12" xfId="0" applyBorder="1"/>
    <xf numFmtId="0" fontId="0" fillId="0" borderId="13" xfId="0" applyBorder="1"/>
    <xf numFmtId="0" fontId="7" fillId="0" borderId="0" xfId="0" applyFont="1" applyAlignment="1">
      <alignment vertical="top" wrapText="1"/>
    </xf>
    <xf numFmtId="0" fontId="7" fillId="0" borderId="0" xfId="0" applyFont="1" applyAlignment="1">
      <alignment horizontal="left" vertical="top" wrapText="1"/>
    </xf>
    <xf numFmtId="0" fontId="45" fillId="0" borderId="0" xfId="0" applyFont="1"/>
    <xf numFmtId="0" fontId="7" fillId="0" borderId="0" xfId="0" applyFont="1" applyAlignment="1">
      <alignment wrapText="1"/>
    </xf>
    <xf numFmtId="14" fontId="0" fillId="0" borderId="0" xfId="0" applyNumberFormat="1"/>
    <xf numFmtId="14" fontId="0" fillId="0" borderId="0" xfId="0" applyNumberFormat="1" applyAlignment="1">
      <alignment horizontal="center" vertical="center"/>
    </xf>
    <xf numFmtId="14" fontId="5" fillId="2" borderId="0" xfId="0" applyNumberFormat="1" applyFont="1" applyFill="1" applyAlignment="1" applyProtection="1">
      <alignment horizontal="center" vertical="top"/>
      <protection locked="0"/>
    </xf>
    <xf numFmtId="0" fontId="5" fillId="2" borderId="0" xfId="0" applyFont="1" applyFill="1" applyAlignment="1" applyProtection="1">
      <alignment horizontal="left" wrapText="1"/>
      <protection locked="0"/>
    </xf>
    <xf numFmtId="0" fontId="29" fillId="0" borderId="0" xfId="0" applyFont="1" applyAlignment="1">
      <alignment horizontal="left" vertical="center"/>
    </xf>
    <xf numFmtId="0" fontId="28" fillId="0" borderId="0" xfId="0" applyFont="1" applyAlignment="1">
      <alignment horizontal="left" wrapText="1"/>
    </xf>
    <xf numFmtId="0" fontId="18" fillId="0" borderId="0" xfId="0" applyFont="1" applyAlignment="1">
      <alignment horizontal="left"/>
    </xf>
    <xf numFmtId="0" fontId="9" fillId="0" borderId="0" xfId="0" applyFont="1" applyAlignment="1">
      <alignment horizontal="left" vertical="center" wrapText="1"/>
    </xf>
    <xf numFmtId="0" fontId="15" fillId="0" borderId="0" xfId="0" applyFont="1" applyFill="1" applyAlignment="1" applyProtection="1">
      <alignment horizontal="left" vertical="top" wrapText="1"/>
      <protection locked="0"/>
    </xf>
    <xf numFmtId="0" fontId="19" fillId="2" borderId="0" xfId="0" applyFont="1" applyFill="1" applyAlignment="1" applyProtection="1">
      <alignment horizontal="left" wrapText="1"/>
      <protection locked="0"/>
    </xf>
    <xf numFmtId="0" fontId="5" fillId="2" borderId="0" xfId="0" applyFont="1" applyFill="1" applyAlignment="1" applyProtection="1">
      <alignment horizontal="left" vertical="top" wrapText="1"/>
      <protection locked="0"/>
    </xf>
    <xf numFmtId="0" fontId="5" fillId="2" borderId="0" xfId="0" applyFont="1" applyFill="1" applyAlignment="1" applyProtection="1">
      <alignment horizontal="left" vertical="center" wrapText="1"/>
      <protection locked="0"/>
    </xf>
    <xf numFmtId="0" fontId="14" fillId="0" borderId="0" xfId="0" applyFont="1" applyFill="1" applyAlignment="1" applyProtection="1">
      <alignment horizontal="center" vertical="center" wrapText="1"/>
      <protection locked="0"/>
    </xf>
    <xf numFmtId="0" fontId="36" fillId="0" borderId="12" xfId="0" applyFont="1" applyFill="1" applyBorder="1" applyAlignment="1">
      <alignment horizontal="center"/>
    </xf>
    <xf numFmtId="0" fontId="15" fillId="2" borderId="0" xfId="0" applyFont="1" applyFill="1" applyAlignment="1" applyProtection="1">
      <alignment horizontal="left" vertical="top" wrapText="1"/>
      <protection locked="0"/>
    </xf>
    <xf numFmtId="0" fontId="14" fillId="0" borderId="0" xfId="0" applyFont="1" applyFill="1" applyAlignment="1" applyProtection="1">
      <alignment horizontal="center"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9" fillId="4" borderId="0" xfId="0" applyFont="1" applyFill="1" applyAlignment="1">
      <alignment horizontal="left" vertical="center"/>
    </xf>
    <xf numFmtId="0" fontId="0" fillId="0" borderId="0" xfId="0" applyFill="1" applyAlignment="1">
      <alignment horizontal="left" vertical="top"/>
    </xf>
    <xf numFmtId="0" fontId="0" fillId="0" borderId="1" xfId="0" applyBorder="1" applyAlignment="1">
      <alignment horizontal="center"/>
    </xf>
    <xf numFmtId="0" fontId="0" fillId="0" borderId="2" xfId="0" applyBorder="1" applyAlignment="1">
      <alignment horizontal="center"/>
    </xf>
    <xf numFmtId="0" fontId="15" fillId="2" borderId="0" xfId="0" applyFont="1" applyFill="1" applyAlignment="1" applyProtection="1">
      <alignment horizontal="left" vertical="top"/>
      <protection locked="0"/>
    </xf>
    <xf numFmtId="0" fontId="2" fillId="0" borderId="0" xfId="0" applyFont="1" applyAlignment="1">
      <alignment horizontal="center"/>
    </xf>
    <xf numFmtId="0" fontId="0" fillId="0" borderId="0" xfId="0" applyFont="1" applyAlignment="1">
      <alignment horizontal="left"/>
    </xf>
    <xf numFmtId="0" fontId="5" fillId="2" borderId="0" xfId="0" applyFont="1" applyFill="1" applyBorder="1" applyAlignment="1" applyProtection="1">
      <alignment horizontal="left" wrapText="1"/>
      <protection locked="0"/>
    </xf>
    <xf numFmtId="0" fontId="5" fillId="2" borderId="3" xfId="0" applyFont="1" applyFill="1" applyBorder="1" applyAlignment="1" applyProtection="1">
      <alignment horizontal="left" wrapText="1"/>
      <protection locked="0"/>
    </xf>
    <xf numFmtId="0" fontId="8" fillId="0" borderId="0" xfId="0" applyFont="1" applyAlignment="1">
      <alignment horizontal="left" vertical="center" wrapText="1"/>
    </xf>
    <xf numFmtId="49" fontId="42" fillId="0" borderId="0" xfId="0" applyNumberFormat="1" applyFont="1" applyAlignment="1">
      <alignment vertical="top" wrapText="1"/>
    </xf>
    <xf numFmtId="0" fontId="10" fillId="0" borderId="0" xfId="0" applyFont="1" applyAlignment="1">
      <alignment vertical="top" wrapText="1"/>
    </xf>
    <xf numFmtId="0" fontId="42" fillId="0" borderId="0" xfId="0" applyFont="1" applyAlignment="1">
      <alignment vertical="top" wrapText="1"/>
    </xf>
    <xf numFmtId="0" fontId="22" fillId="0" borderId="0" xfId="0" applyFont="1" applyAlignment="1">
      <alignment horizontal="left" vertical="top" wrapText="1"/>
    </xf>
    <xf numFmtId="49" fontId="27" fillId="0" borderId="0" xfId="0" applyNumberFormat="1" applyFont="1" applyAlignment="1">
      <alignment vertical="center" wrapText="1"/>
    </xf>
    <xf numFmtId="49" fontId="10" fillId="0" borderId="0" xfId="0" applyNumberFormat="1" applyFont="1" applyAlignment="1">
      <alignment vertical="center" wrapText="1"/>
    </xf>
    <xf numFmtId="49" fontId="2" fillId="6" borderId="0" xfId="0" applyNumberFormat="1" applyFont="1" applyFill="1" applyBorder="1" applyAlignment="1">
      <alignment horizontal="center" vertical="center" wrapText="1"/>
    </xf>
    <xf numFmtId="49" fontId="2" fillId="7" borderId="0" xfId="0" applyNumberFormat="1" applyFont="1" applyFill="1" applyBorder="1" applyAlignment="1">
      <alignment horizontal="center" vertical="center" wrapText="1"/>
    </xf>
    <xf numFmtId="0" fontId="26" fillId="2" borderId="0" xfId="0" applyFont="1" applyFill="1" applyAlignment="1" applyProtection="1">
      <alignment horizontal="left" vertical="top" wrapText="1"/>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12"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horizontal="left" vertical="center" wrapText="1"/>
    </xf>
    <xf numFmtId="0" fontId="0" fillId="0" borderId="0" xfId="0" applyFont="1" applyAlignment="1">
      <alignment horizontal="left" vertical="top" wrapText="1"/>
    </xf>
  </cellXfs>
  <cellStyles count="3">
    <cellStyle name="Komma" xfId="1" builtinId="3"/>
    <cellStyle name="Prozent" xfId="2" builtinId="5"/>
    <cellStyle name="Standard" xfId="0" builtinId="0"/>
  </cellStyles>
  <dxfs count="35">
    <dxf>
      <font>
        <color theme="0"/>
      </font>
    </dxf>
    <dxf>
      <font>
        <color theme="0" tint="-0.14996795556505021"/>
      </font>
      <fill>
        <patternFill patternType="none">
          <bgColor auto="1"/>
        </patternFill>
      </fill>
    </dxf>
    <dxf>
      <font>
        <color theme="0" tint="-0.14996795556505021"/>
      </font>
      <fill>
        <patternFill patternType="none">
          <bgColor auto="1"/>
        </patternFill>
      </fill>
    </dxf>
    <dxf>
      <font>
        <b/>
        <i val="0"/>
        <strike val="0"/>
        <color rgb="FF00B050"/>
      </font>
      <fill>
        <patternFill patternType="none">
          <bgColor auto="1"/>
        </patternFill>
      </fill>
    </dxf>
    <dxf>
      <font>
        <b/>
        <i val="0"/>
        <strike val="0"/>
        <color rgb="FFFF0000"/>
      </font>
      <fill>
        <patternFill patternType="none">
          <bgColor auto="1"/>
        </patternFill>
      </fill>
    </dxf>
    <dxf>
      <font>
        <strike val="0"/>
        <color rgb="FF00B050"/>
      </font>
    </dxf>
    <dxf>
      <font>
        <color rgb="FF00B050"/>
      </font>
    </dxf>
    <dxf>
      <font>
        <strike val="0"/>
        <color rgb="FFFF0000"/>
      </font>
    </dxf>
    <dxf>
      <font>
        <color theme="0"/>
      </font>
      <fill>
        <patternFill>
          <bgColor theme="0"/>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tint="-0.14996795556505021"/>
      </font>
      <fill>
        <patternFill patternType="none">
          <bgColor auto="1"/>
        </patternFill>
      </fill>
    </dxf>
    <dxf>
      <font>
        <color theme="0"/>
      </font>
    </dxf>
    <dxf>
      <font>
        <color theme="0"/>
      </font>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dxf>
    <dxf>
      <font>
        <color theme="0"/>
      </font>
    </dxf>
    <dxf>
      <font>
        <b/>
        <i val="0"/>
        <strike val="0"/>
        <color rgb="FF00B050"/>
      </font>
      <fill>
        <patternFill patternType="none">
          <bgColor auto="1"/>
        </patternFill>
      </fill>
    </dxf>
    <dxf>
      <font>
        <b/>
        <i val="0"/>
        <strike val="0"/>
        <color rgb="FFFF000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A2BDB0"/>
      <color rgb="FFDFE9E5"/>
      <color rgb="FFC0D3CB"/>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165100</xdr:colOff>
      <xdr:row>63</xdr:row>
      <xdr:rowOff>228600</xdr:rowOff>
    </xdr:from>
    <xdr:to>
      <xdr:col>4</xdr:col>
      <xdr:colOff>279400</xdr:colOff>
      <xdr:row>69</xdr:row>
      <xdr:rowOff>12700</xdr:rowOff>
    </xdr:to>
    <xdr:sp macro="" textlink="">
      <xdr:nvSpPr>
        <xdr:cNvPr id="2" name="Geschweifte Klammer rechts 1">
          <a:extLst>
            <a:ext uri="{FF2B5EF4-FFF2-40B4-BE49-F238E27FC236}">
              <a16:creationId xmlns:a16="http://schemas.microsoft.com/office/drawing/2014/main" id="{37A76CC7-82F6-47A2-BD74-462815A81BDC}"/>
            </a:ext>
          </a:extLst>
        </xdr:cNvPr>
        <xdr:cNvSpPr/>
      </xdr:nvSpPr>
      <xdr:spPr>
        <a:xfrm>
          <a:off x="6724650" y="25012650"/>
          <a:ext cx="114300" cy="1022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CH" sz="1100"/>
        </a:p>
      </xdr:txBody>
    </xdr:sp>
    <xdr:clientData/>
  </xdr:twoCellAnchor>
  <xdr:oneCellAnchor>
    <xdr:from>
      <xdr:col>4</xdr:col>
      <xdr:colOff>304800</xdr:colOff>
      <xdr:row>65</xdr:row>
      <xdr:rowOff>95250</xdr:rowOff>
    </xdr:from>
    <xdr:ext cx="1879232" cy="264560"/>
    <xdr:sp macro="" textlink="">
      <xdr:nvSpPr>
        <xdr:cNvPr id="3" name="Textfeld 2">
          <a:extLst>
            <a:ext uri="{FF2B5EF4-FFF2-40B4-BE49-F238E27FC236}">
              <a16:creationId xmlns:a16="http://schemas.microsoft.com/office/drawing/2014/main" id="{FDBB2462-F2E5-4390-AA2F-3CEC30F51914}"/>
            </a:ext>
          </a:extLst>
        </xdr:cNvPr>
        <xdr:cNvSpPr txBox="1"/>
      </xdr:nvSpPr>
      <xdr:spPr>
        <a:xfrm>
          <a:off x="6864350" y="25380950"/>
          <a:ext cx="18792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1100">
              <a:solidFill>
                <a:schemeClr val="accent1">
                  <a:lumMod val="60000"/>
                  <a:lumOff val="40000"/>
                </a:schemeClr>
              </a:solidFill>
            </a:rPr>
            <a:t>during the assessment period</a:t>
          </a:r>
        </a:p>
      </xdr:txBody>
    </xdr:sp>
    <xdr:clientData/>
  </xdr:oneCellAnchor>
  <xdr:twoCellAnchor>
    <xdr:from>
      <xdr:col>5</xdr:col>
      <xdr:colOff>114300</xdr:colOff>
      <xdr:row>0</xdr:row>
      <xdr:rowOff>63500</xdr:rowOff>
    </xdr:from>
    <xdr:to>
      <xdr:col>8</xdr:col>
      <xdr:colOff>0</xdr:colOff>
      <xdr:row>0</xdr:row>
      <xdr:rowOff>355600</xdr:rowOff>
    </xdr:to>
    <xdr:sp macro="" textlink="">
      <xdr:nvSpPr>
        <xdr:cNvPr id="4" name="Textfeld 3">
          <a:extLst>
            <a:ext uri="{FF2B5EF4-FFF2-40B4-BE49-F238E27FC236}">
              <a16:creationId xmlns:a16="http://schemas.microsoft.com/office/drawing/2014/main" id="{DC144681-49AE-4874-8CED-5642C7288BCE}"/>
            </a:ext>
          </a:extLst>
        </xdr:cNvPr>
        <xdr:cNvSpPr txBox="1"/>
      </xdr:nvSpPr>
      <xdr:spPr>
        <a:xfrm>
          <a:off x="7537450" y="63500"/>
          <a:ext cx="2139950" cy="2921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CH" sz="1050">
              <a:solidFill>
                <a:sysClr val="windowText" lastClr="000000"/>
              </a:solidFill>
            </a:rPr>
            <a:t>If necessary, attach documentation</a:t>
          </a:r>
        </a:p>
      </xdr:txBody>
    </xdr:sp>
    <xdr:clientData/>
  </xdr:twoCellAnchor>
  <xdr:twoCellAnchor>
    <xdr:from>
      <xdr:col>7</xdr:col>
      <xdr:colOff>60236</xdr:colOff>
      <xdr:row>5</xdr:row>
      <xdr:rowOff>21985</xdr:rowOff>
    </xdr:from>
    <xdr:to>
      <xdr:col>7</xdr:col>
      <xdr:colOff>794459</xdr:colOff>
      <xdr:row>5</xdr:row>
      <xdr:rowOff>437491</xdr:rowOff>
    </xdr:to>
    <xdr:sp macro="" textlink="">
      <xdr:nvSpPr>
        <xdr:cNvPr id="5" name="Textfeld 4">
          <a:extLst>
            <a:ext uri="{FF2B5EF4-FFF2-40B4-BE49-F238E27FC236}">
              <a16:creationId xmlns:a16="http://schemas.microsoft.com/office/drawing/2014/main" id="{B37DDA18-7C2A-4A1C-8590-18216EFE78E1}"/>
            </a:ext>
          </a:extLst>
        </xdr:cNvPr>
        <xdr:cNvSpPr txBox="1"/>
      </xdr:nvSpPr>
      <xdr:spPr>
        <a:xfrm rot="394381">
          <a:off x="8937536" y="1266585"/>
          <a:ext cx="734223" cy="4155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de-CH" sz="700">
              <a:solidFill>
                <a:srgbClr val="FF0000"/>
              </a:solidFill>
            </a:rPr>
            <a:t>See TIA Scenarios and other worksheets</a:t>
          </a:r>
        </a:p>
      </xdr:txBody>
    </xdr:sp>
    <xdr:clientData/>
  </xdr:twoCellAnchor>
  <xdr:twoCellAnchor editAs="oneCell">
    <xdr:from>
      <xdr:col>6</xdr:col>
      <xdr:colOff>757787</xdr:colOff>
      <xdr:row>111</xdr:row>
      <xdr:rowOff>13138</xdr:rowOff>
    </xdr:from>
    <xdr:to>
      <xdr:col>7</xdr:col>
      <xdr:colOff>807545</xdr:colOff>
      <xdr:row>111</xdr:row>
      <xdr:rowOff>302173</xdr:rowOff>
    </xdr:to>
    <xdr:pic>
      <xdr:nvPicPr>
        <xdr:cNvPr id="6" name="Grafik 5" descr="Creative Commons Lizenzvertrag">
          <a:extLst>
            <a:ext uri="{FF2B5EF4-FFF2-40B4-BE49-F238E27FC236}">
              <a16:creationId xmlns:a16="http://schemas.microsoft.com/office/drawing/2014/main" id="{63114B4B-6BDA-4E75-B8DD-3EB8A3042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3087" y="47015838"/>
          <a:ext cx="810444" cy="289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xdr:colOff>
      <xdr:row>63</xdr:row>
      <xdr:rowOff>0</xdr:rowOff>
    </xdr:from>
    <xdr:to>
      <xdr:col>20</xdr:col>
      <xdr:colOff>745436</xdr:colOff>
      <xdr:row>73</xdr:row>
      <xdr:rowOff>0</xdr:rowOff>
    </xdr:to>
    <xdr:sp macro="" textlink="">
      <xdr:nvSpPr>
        <xdr:cNvPr id="7" name="Textfeld 6">
          <a:extLst>
            <a:ext uri="{FF2B5EF4-FFF2-40B4-BE49-F238E27FC236}">
              <a16:creationId xmlns:a16="http://schemas.microsoft.com/office/drawing/2014/main" id="{36B10C92-EB17-4444-93AC-DC7278F097C5}"/>
            </a:ext>
          </a:extLst>
        </xdr:cNvPr>
        <xdr:cNvSpPr txBox="1"/>
      </xdr:nvSpPr>
      <xdr:spPr>
        <a:xfrm>
          <a:off x="10960101" y="24784050"/>
          <a:ext cx="4682435" cy="197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000"/>
            <a:t>How to use "Delphi":</a:t>
          </a:r>
        </a:p>
        <a:p>
          <a:endParaRPr lang="de-CH" sz="1000"/>
        </a:p>
        <a:p>
          <a:pPr indent="-108000"/>
          <a:r>
            <a:rPr lang="de-CH" sz="1000"/>
            <a:t>1. Enter</a:t>
          </a:r>
          <a:r>
            <a:rPr lang="de-CH" sz="1000" baseline="0"/>
            <a:t> the number of participants in the relevant field.</a:t>
          </a:r>
          <a:endParaRPr lang="de-CH" sz="1000"/>
        </a:p>
        <a:p>
          <a:pPr indent="-108000"/>
          <a:r>
            <a:rPr lang="de-CH" sz="1000"/>
            <a:t>2.</a:t>
          </a:r>
          <a:r>
            <a:rPr lang="de-CH" sz="1000" baseline="0"/>
            <a:t> </a:t>
          </a:r>
          <a:r>
            <a:rPr lang="de-CH" sz="1000"/>
            <a:t>Mark the yellow fields in column J with an x. This will hide the sample text/number.</a:t>
          </a:r>
        </a:p>
        <a:p>
          <a:pPr indent="-108000"/>
          <a:r>
            <a:rPr lang="de-CH" sz="1000"/>
            <a:t>3. Start with the first</a:t>
          </a:r>
          <a:r>
            <a:rPr lang="de-CH" sz="1000" baseline="0"/>
            <a:t> </a:t>
          </a:r>
          <a:r>
            <a:rPr lang="de-CH" sz="1000"/>
            <a:t>line. </a:t>
          </a:r>
        </a:p>
        <a:p>
          <a:pPr indent="-108000"/>
          <a:r>
            <a:rPr lang="de-CH" sz="1000"/>
            <a:t>4. Have</a:t>
          </a:r>
          <a:r>
            <a:rPr lang="de-CH" sz="1000" baseline="0"/>
            <a:t> each participant think of an appropriate value for the line.</a:t>
          </a:r>
        </a:p>
        <a:p>
          <a:pPr indent="-108000"/>
          <a:r>
            <a:rPr lang="de-CH" sz="1000" baseline="0"/>
            <a:t>5. Put the value of each participant into the columns K-O; don't discuss yet.</a:t>
          </a:r>
        </a:p>
        <a:p>
          <a:pPr indent="-108000"/>
          <a:r>
            <a:rPr lang="de-CH" sz="1000" baseline="0"/>
            <a:t>6. Once completed, discuss the values; you may remove the "x" in column J.</a:t>
          </a:r>
        </a:p>
        <a:p>
          <a:pPr indent="-108000"/>
          <a:r>
            <a:rPr lang="de-CH" sz="1000" baseline="0"/>
            <a:t>7. Have each participant again think of an appropriate value.</a:t>
          </a:r>
        </a:p>
        <a:p>
          <a:pPr indent="-108000"/>
          <a:r>
            <a:rPr lang="de-CH" sz="1000" baseline="0"/>
            <a:t>8. Enter them into the columns P-T. The average in column U is the value to use.</a:t>
          </a:r>
        </a:p>
        <a:p>
          <a:pPr indent="-108000"/>
          <a:r>
            <a:rPr lang="de-CH" sz="1000" baseline="0"/>
            <a:t>9. Proceed with the next line and redo steps 4-9.</a:t>
          </a:r>
        </a:p>
        <a:p>
          <a:pPr indent="-108000"/>
          <a:r>
            <a:rPr lang="de-CH" sz="1000" baseline="0"/>
            <a:t>10. Look at and discuss the end result only once you are finished.</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A3E43-FA51-4352-8F86-8B1642EB87C1}">
  <sheetPr>
    <pageSetUpPr fitToPage="1"/>
  </sheetPr>
  <dimension ref="A1:U118"/>
  <sheetViews>
    <sheetView tabSelected="1" zoomScale="115" zoomScaleNormal="115" workbookViewId="0">
      <selection sqref="A1:B1"/>
    </sheetView>
  </sheetViews>
  <sheetFormatPr baseColWidth="10" defaultRowHeight="14.5" x14ac:dyDescent="0.35"/>
  <cols>
    <col min="1" max="1" width="5.6328125" customWidth="1"/>
    <col min="2" max="2" width="61.54296875" customWidth="1"/>
    <col min="3" max="3" width="14.54296875" customWidth="1"/>
    <col min="4" max="4" width="12.1796875" customWidth="1"/>
    <col min="5" max="5" width="12.36328125" customWidth="1"/>
    <col min="6" max="6" width="9.90625" customWidth="1"/>
    <col min="8" max="8" width="29.90625" customWidth="1"/>
    <col min="10" max="10" width="7.453125" customWidth="1"/>
    <col min="11" max="20" width="5.6328125" customWidth="1"/>
    <col min="21" max="21" width="11.08984375" customWidth="1"/>
  </cols>
  <sheetData>
    <row r="1" spans="1:11" ht="28.5" customHeight="1" x14ac:dyDescent="0.35">
      <c r="A1" s="94" t="s">
        <v>58</v>
      </c>
      <c r="B1" s="94"/>
    </row>
    <row r="2" spans="1:11" ht="26" customHeight="1" x14ac:dyDescent="0.35">
      <c r="A2" s="95" t="s">
        <v>93</v>
      </c>
      <c r="B2" s="95"/>
      <c r="C2" s="95"/>
      <c r="D2" s="95"/>
      <c r="H2" s="40" t="s">
        <v>64</v>
      </c>
      <c r="I2" s="19"/>
      <c r="J2" s="19"/>
      <c r="K2" s="19"/>
    </row>
    <row r="3" spans="1:11" x14ac:dyDescent="0.35">
      <c r="H3" s="30" t="s">
        <v>20</v>
      </c>
      <c r="I3" s="19"/>
      <c r="J3" s="19"/>
    </row>
    <row r="4" spans="1:11" x14ac:dyDescent="0.35">
      <c r="A4" s="96" t="s">
        <v>148</v>
      </c>
      <c r="B4" s="96"/>
      <c r="C4" s="88" t="s">
        <v>92</v>
      </c>
    </row>
    <row r="6" spans="1:11" ht="54" customHeight="1" x14ac:dyDescent="0.35">
      <c r="A6" s="97" t="s">
        <v>128</v>
      </c>
      <c r="B6" s="97"/>
      <c r="C6" s="97"/>
      <c r="D6" s="97"/>
      <c r="E6" s="97"/>
      <c r="F6" s="97"/>
      <c r="G6" s="97"/>
      <c r="H6" s="53"/>
    </row>
    <row r="8" spans="1:11" ht="21" customHeight="1" x14ac:dyDescent="0.35">
      <c r="A8" s="29" t="s">
        <v>60</v>
      </c>
      <c r="B8" s="23"/>
      <c r="C8" s="23"/>
      <c r="D8" s="23"/>
      <c r="E8" s="23"/>
      <c r="F8" s="23"/>
      <c r="G8" s="23"/>
      <c r="H8" s="23"/>
    </row>
    <row r="10" spans="1:11" ht="16.5" customHeight="1" x14ac:dyDescent="0.35">
      <c r="A10" s="3" t="s">
        <v>0</v>
      </c>
      <c r="B10" s="3" t="s">
        <v>46</v>
      </c>
      <c r="C10" s="93" t="s">
        <v>133</v>
      </c>
      <c r="D10" s="93"/>
      <c r="E10" s="93"/>
      <c r="F10" s="93"/>
      <c r="G10" s="93"/>
      <c r="H10" s="93"/>
    </row>
    <row r="11" spans="1:11" ht="16.5" customHeight="1" x14ac:dyDescent="0.35">
      <c r="A11" s="3" t="s">
        <v>1</v>
      </c>
      <c r="B11" s="3" t="s">
        <v>36</v>
      </c>
      <c r="C11" s="93" t="s">
        <v>87</v>
      </c>
      <c r="D11" s="93"/>
      <c r="E11" s="93"/>
      <c r="F11" s="93"/>
      <c r="G11" s="93"/>
      <c r="H11" s="93"/>
    </row>
    <row r="12" spans="1:11" ht="16.5" customHeight="1" x14ac:dyDescent="0.35">
      <c r="A12" s="3" t="s">
        <v>2</v>
      </c>
      <c r="B12" s="3" t="s">
        <v>45</v>
      </c>
      <c r="C12" s="93" t="s">
        <v>130</v>
      </c>
      <c r="D12" s="93"/>
      <c r="E12" s="93"/>
      <c r="F12" s="93"/>
      <c r="G12" s="93"/>
      <c r="H12" s="93"/>
    </row>
    <row r="13" spans="1:11" ht="16.5" customHeight="1" x14ac:dyDescent="0.35">
      <c r="A13" s="3" t="s">
        <v>4</v>
      </c>
      <c r="B13" s="3" t="s">
        <v>42</v>
      </c>
      <c r="C13" s="93" t="s">
        <v>3</v>
      </c>
      <c r="D13" s="93"/>
      <c r="E13" s="93"/>
      <c r="F13" s="93"/>
      <c r="G13" s="93"/>
      <c r="H13" s="93"/>
    </row>
    <row r="14" spans="1:11" ht="16.5" customHeight="1" x14ac:dyDescent="0.35">
      <c r="A14" s="3" t="s">
        <v>5</v>
      </c>
      <c r="B14" s="3" t="s">
        <v>38</v>
      </c>
      <c r="C14" s="99" t="s">
        <v>131</v>
      </c>
      <c r="D14" s="99"/>
      <c r="E14" s="99"/>
      <c r="F14" s="99"/>
      <c r="G14" s="99"/>
      <c r="H14" s="99"/>
    </row>
    <row r="15" spans="1:11" ht="16.5" customHeight="1" x14ac:dyDescent="0.35">
      <c r="A15" s="3" t="s">
        <v>6</v>
      </c>
      <c r="B15" s="3" t="s">
        <v>59</v>
      </c>
      <c r="C15" s="100" t="s">
        <v>132</v>
      </c>
      <c r="D15" s="100"/>
      <c r="E15" s="100"/>
      <c r="F15" s="100"/>
      <c r="G15" s="100"/>
      <c r="H15" s="100"/>
    </row>
    <row r="16" spans="1:11" ht="81" customHeight="1" x14ac:dyDescent="0.35">
      <c r="A16" s="3" t="s">
        <v>7</v>
      </c>
      <c r="B16" s="3" t="s">
        <v>39</v>
      </c>
      <c r="C16" s="100" t="s">
        <v>150</v>
      </c>
      <c r="D16" s="100"/>
      <c r="E16" s="100"/>
      <c r="F16" s="100"/>
      <c r="G16" s="100"/>
      <c r="H16" s="100"/>
    </row>
    <row r="17" spans="1:8" ht="16" customHeight="1" x14ac:dyDescent="0.35">
      <c r="A17" s="3" t="s">
        <v>11</v>
      </c>
      <c r="B17" s="3" t="s">
        <v>61</v>
      </c>
      <c r="C17" s="100" t="s">
        <v>88</v>
      </c>
      <c r="D17" s="100"/>
      <c r="E17" s="100"/>
      <c r="F17" s="100"/>
      <c r="G17" s="100"/>
      <c r="H17" s="100"/>
    </row>
    <row r="18" spans="1:8" ht="119.5" customHeight="1" x14ac:dyDescent="0.35">
      <c r="A18" s="3" t="s">
        <v>12</v>
      </c>
      <c r="B18" s="3" t="s">
        <v>40</v>
      </c>
      <c r="C18" s="100" t="s">
        <v>136</v>
      </c>
      <c r="D18" s="100"/>
      <c r="E18" s="100"/>
      <c r="F18" s="100"/>
      <c r="G18" s="100"/>
      <c r="H18" s="100"/>
    </row>
    <row r="19" spans="1:8" ht="284.5" customHeight="1" x14ac:dyDescent="0.35">
      <c r="A19" s="3" t="s">
        <v>95</v>
      </c>
      <c r="B19" s="3" t="s">
        <v>97</v>
      </c>
      <c r="C19" s="100" t="s">
        <v>145</v>
      </c>
      <c r="D19" s="100"/>
      <c r="E19" s="100"/>
      <c r="F19" s="100"/>
      <c r="G19" s="100"/>
      <c r="H19" s="100"/>
    </row>
    <row r="20" spans="1:8" ht="18" customHeight="1" x14ac:dyDescent="0.35">
      <c r="A20" s="3" t="s">
        <v>62</v>
      </c>
      <c r="B20" s="3" t="s">
        <v>37</v>
      </c>
      <c r="C20" s="101" t="s">
        <v>88</v>
      </c>
      <c r="D20" s="101"/>
      <c r="E20" s="101"/>
      <c r="F20" s="101"/>
      <c r="G20" s="102" t="s">
        <v>63</v>
      </c>
      <c r="H20" s="102"/>
    </row>
    <row r="21" spans="1:8" ht="17" customHeight="1" x14ac:dyDescent="0.35">
      <c r="A21" s="3" t="s">
        <v>96</v>
      </c>
      <c r="B21" s="3" t="s">
        <v>41</v>
      </c>
      <c r="C21" s="100" t="s">
        <v>88</v>
      </c>
      <c r="D21" s="100"/>
      <c r="E21" s="100"/>
      <c r="F21" s="100"/>
      <c r="G21" s="102"/>
      <c r="H21" s="102"/>
    </row>
    <row r="22" spans="1:8" x14ac:dyDescent="0.35">
      <c r="A22" s="3"/>
      <c r="C22" s="3"/>
      <c r="G22" s="4"/>
    </row>
    <row r="23" spans="1:8" ht="21" customHeight="1" x14ac:dyDescent="0.35">
      <c r="A23" s="29" t="s">
        <v>8</v>
      </c>
      <c r="B23" s="23"/>
      <c r="C23" s="25"/>
      <c r="D23" s="23"/>
      <c r="E23" s="23"/>
      <c r="F23" s="23"/>
      <c r="G23" s="23"/>
      <c r="H23" s="23"/>
    </row>
    <row r="24" spans="1:8" s="26" customFormat="1" ht="8.5" customHeight="1" x14ac:dyDescent="0.35"/>
    <row r="25" spans="1:8" ht="16.5" x14ac:dyDescent="0.35">
      <c r="A25" s="3"/>
      <c r="B25" s="64"/>
      <c r="C25" s="3"/>
      <c r="H25" s="20" t="s">
        <v>51</v>
      </c>
    </row>
    <row r="26" spans="1:8" x14ac:dyDescent="0.35">
      <c r="A26" s="3" t="s">
        <v>0</v>
      </c>
      <c r="B26" t="s">
        <v>21</v>
      </c>
      <c r="C26" s="92">
        <v>44627</v>
      </c>
      <c r="E26" s="98"/>
      <c r="F26" s="98"/>
      <c r="G26" s="98"/>
      <c r="H26" s="98"/>
    </row>
    <row r="27" spans="1:8" x14ac:dyDescent="0.35">
      <c r="A27" s="3" t="s">
        <v>1</v>
      </c>
      <c r="B27" t="s">
        <v>22</v>
      </c>
      <c r="C27" s="45">
        <v>5</v>
      </c>
      <c r="E27" s="104" t="s">
        <v>25</v>
      </c>
      <c r="F27" s="104"/>
      <c r="G27" s="104"/>
      <c r="H27" s="104"/>
    </row>
    <row r="28" spans="1:8" ht="16.5" customHeight="1" x14ac:dyDescent="0.35">
      <c r="A28" s="3"/>
      <c r="B28" s="18" t="s">
        <v>15</v>
      </c>
      <c r="C28" s="91">
        <f>DATE(YEAR($C$26)+$C$27,MONTH($C$26),DAY($C$26))</f>
        <v>46453</v>
      </c>
      <c r="E28" s="104"/>
      <c r="F28" s="104"/>
      <c r="G28" s="104"/>
      <c r="H28" s="104"/>
    </row>
    <row r="29" spans="1:8" ht="90" customHeight="1" x14ac:dyDescent="0.35">
      <c r="A29" s="3" t="s">
        <v>2</v>
      </c>
      <c r="B29" s="86" t="s">
        <v>98</v>
      </c>
      <c r="C29" s="46">
        <v>30</v>
      </c>
      <c r="D29" s="57" t="str">
        <f>"(= in total "&amp;TEXT($C$29+$C$27,"####0")&amp;" years)"</f>
        <v>(= in total 35 years)</v>
      </c>
      <c r="E29" s="104" t="s">
        <v>89</v>
      </c>
      <c r="F29" s="104"/>
      <c r="G29" s="104"/>
      <c r="H29" s="104"/>
    </row>
    <row r="30" spans="1:8" ht="64" customHeight="1" x14ac:dyDescent="0.35">
      <c r="A30" s="3"/>
      <c r="B30" s="86" t="s">
        <v>149</v>
      </c>
      <c r="C30" s="14">
        <f>EXP(LN(1-0.5)/($C$29+$C$27)*$C$27)</f>
        <v>0.90572366426390671</v>
      </c>
      <c r="D30" s="57" t="str">
        <f>TEXT(IF(LN($C$30)*$C$27=0,"∞",LN(1-0.5)/LN($C$30)*$C$27)-$C$27,"####0")</f>
        <v>30</v>
      </c>
      <c r="E30" s="104"/>
      <c r="F30" s="104"/>
      <c r="G30" s="104"/>
      <c r="H30" s="104"/>
    </row>
    <row r="31" spans="1:8" x14ac:dyDescent="0.35">
      <c r="A31" s="3" t="s">
        <v>4</v>
      </c>
      <c r="B31" s="2" t="s">
        <v>23</v>
      </c>
      <c r="C31" s="100" t="s">
        <v>3</v>
      </c>
      <c r="D31" s="100"/>
      <c r="E31" s="105" t="s">
        <v>52</v>
      </c>
      <c r="F31" s="105"/>
      <c r="G31" s="105"/>
      <c r="H31" s="105"/>
    </row>
    <row r="32" spans="1:8" ht="14.5" customHeight="1" x14ac:dyDescent="0.35">
      <c r="A32" s="3" t="s">
        <v>5</v>
      </c>
      <c r="B32" s="6" t="s">
        <v>13</v>
      </c>
      <c r="C32" s="100" t="s">
        <v>73</v>
      </c>
      <c r="D32" s="100"/>
      <c r="E32" s="100"/>
      <c r="F32" s="100"/>
      <c r="G32" s="100"/>
      <c r="H32" s="100"/>
    </row>
    <row r="33" spans="1:21" ht="31" x14ac:dyDescent="0.35">
      <c r="A33" s="3" t="s">
        <v>6</v>
      </c>
      <c r="B33" s="89" t="s">
        <v>129</v>
      </c>
      <c r="C33" s="43">
        <v>0.5</v>
      </c>
      <c r="E33" s="104" t="s">
        <v>26</v>
      </c>
      <c r="F33" s="104"/>
      <c r="G33" s="104"/>
      <c r="H33" s="104"/>
    </row>
    <row r="35" spans="1:21" ht="21" customHeight="1" x14ac:dyDescent="0.35">
      <c r="A35" s="29" t="s">
        <v>9</v>
      </c>
      <c r="B35" s="24"/>
      <c r="C35" s="23"/>
      <c r="D35" s="23"/>
      <c r="E35" s="23"/>
      <c r="F35" s="23"/>
      <c r="G35" s="23"/>
      <c r="H35" s="23"/>
    </row>
    <row r="36" spans="1:21" ht="9.5" customHeight="1" x14ac:dyDescent="0.35">
      <c r="A36" s="26"/>
      <c r="B36" s="27"/>
      <c r="C36" s="28"/>
      <c r="D36" s="28"/>
      <c r="E36" s="28"/>
      <c r="F36" s="28"/>
      <c r="G36" s="28"/>
      <c r="H36" s="28"/>
    </row>
    <row r="37" spans="1:21" x14ac:dyDescent="0.35">
      <c r="H37" s="20" t="s">
        <v>51</v>
      </c>
    </row>
    <row r="38" spans="1:21" ht="54" customHeight="1" x14ac:dyDescent="0.35">
      <c r="A38" s="6" t="s">
        <v>0</v>
      </c>
      <c r="B38" s="87" t="s">
        <v>99</v>
      </c>
      <c r="C38" s="44" t="s">
        <v>14</v>
      </c>
      <c r="D38" s="47" t="str">
        <f>IF(C38="Yes","Describe why you still do not pursue this option","")</f>
        <v/>
      </c>
      <c r="E38" s="104" t="s">
        <v>134</v>
      </c>
      <c r="F38" s="104"/>
      <c r="G38" s="104"/>
      <c r="H38" s="104"/>
    </row>
    <row r="39" spans="1:21" ht="82.5" customHeight="1" x14ac:dyDescent="0.35">
      <c r="A39" s="6" t="s">
        <v>1</v>
      </c>
      <c r="B39" s="6" t="s">
        <v>71</v>
      </c>
      <c r="C39" s="44" t="s">
        <v>14</v>
      </c>
      <c r="D39" s="47" t="str">
        <f>IF(C39="Yes","Make sure that the prerequisites are fulfilled!","")</f>
        <v/>
      </c>
      <c r="E39" s="104" t="s">
        <v>135</v>
      </c>
      <c r="F39" s="104"/>
      <c r="G39" s="104"/>
      <c r="H39" s="104"/>
    </row>
    <row r="40" spans="1:21" ht="35" customHeight="1" x14ac:dyDescent="0.35">
      <c r="A40" s="6" t="s">
        <v>2</v>
      </c>
      <c r="B40" s="87" t="s">
        <v>100</v>
      </c>
      <c r="C40" s="44" t="s">
        <v>14</v>
      </c>
      <c r="D40" s="47" t="str">
        <f>IF(C40="Yes","Risk of lawful interception! Get encryption","Ensure that data remains encrypted")</f>
        <v>Ensure that data remains encrypted</v>
      </c>
      <c r="E40" s="104" t="s">
        <v>137</v>
      </c>
      <c r="F40" s="104"/>
      <c r="G40" s="104"/>
      <c r="H40" s="104"/>
    </row>
    <row r="41" spans="1:21" ht="81" customHeight="1" x14ac:dyDescent="0.35">
      <c r="A41" s="6" t="s">
        <v>4</v>
      </c>
      <c r="B41" s="87" t="s">
        <v>101</v>
      </c>
      <c r="C41" s="44" t="s">
        <v>10</v>
      </c>
      <c r="D41" s="47" t="str">
        <f>IF(C41="Yes","Foreign lawful access is at least technically possible","Ensure that data remains encrypted")</f>
        <v>Foreign lawful access is at least technically possible</v>
      </c>
      <c r="E41" s="104" t="s">
        <v>138</v>
      </c>
      <c r="F41" s="104"/>
      <c r="G41" s="104"/>
      <c r="H41" s="104"/>
    </row>
    <row r="42" spans="1:21" ht="89" customHeight="1" x14ac:dyDescent="0.35">
      <c r="A42" s="6" t="s">
        <v>5</v>
      </c>
      <c r="B42" s="87" t="s">
        <v>102</v>
      </c>
      <c r="C42" s="44" t="s">
        <v>10</v>
      </c>
      <c r="D42" s="47" t="str">
        <f>IF(C42="Yes","Ensure that the mechanism remains in place and is complied with","Enter into the EU SCC, for instance, and ensure compliance")</f>
        <v>Ensure that the mechanism remains in place and is complied with</v>
      </c>
      <c r="E42" s="104" t="s">
        <v>139</v>
      </c>
      <c r="F42" s="104"/>
      <c r="G42" s="104"/>
      <c r="H42" s="104"/>
    </row>
    <row r="43" spans="1:21" x14ac:dyDescent="0.35">
      <c r="A43" s="6"/>
      <c r="B43" s="6"/>
      <c r="E43" s="6"/>
      <c r="F43" s="6"/>
      <c r="J43" s="103" t="s">
        <v>94</v>
      </c>
      <c r="K43" s="103"/>
      <c r="L43" s="103"/>
      <c r="M43" s="103"/>
      <c r="N43" s="103"/>
      <c r="O43" s="103"/>
      <c r="P43" s="103"/>
      <c r="Q43" s="103"/>
      <c r="R43" s="103"/>
      <c r="S43" s="103"/>
      <c r="T43" s="103"/>
      <c r="U43" s="103"/>
    </row>
    <row r="44" spans="1:21" ht="30" customHeight="1" x14ac:dyDescent="0.35">
      <c r="A44" s="21" t="s">
        <v>19</v>
      </c>
      <c r="B44" s="7"/>
      <c r="C44" s="106" t="str">
        <f>IF(C39="Yes","permitted",IF(C40="Yes","not permitted",IF(C41="No","permitted",IF(C42="No","not permitted","permitted, subject to Step 4"))))</f>
        <v>permitted, subject to Step 4</v>
      </c>
      <c r="D44" s="107"/>
      <c r="E44" s="6"/>
      <c r="F44" s="6"/>
      <c r="J44" s="65"/>
      <c r="K44" s="66"/>
      <c r="L44" s="66"/>
      <c r="M44" s="66"/>
      <c r="N44" s="66"/>
      <c r="O44" s="66"/>
      <c r="P44" s="66"/>
      <c r="Q44" s="66"/>
      <c r="R44" s="66"/>
      <c r="S44" s="66"/>
      <c r="T44" s="66"/>
      <c r="U44" s="67"/>
    </row>
    <row r="45" spans="1:21" x14ac:dyDescent="0.35">
      <c r="A45" s="6"/>
      <c r="B45" s="6"/>
      <c r="C45" s="6"/>
      <c r="D45" s="6"/>
      <c r="E45" s="6"/>
      <c r="F45" s="6"/>
      <c r="J45" s="68"/>
      <c r="K45" s="69"/>
      <c r="L45" s="69"/>
      <c r="M45" s="69"/>
      <c r="N45" s="69"/>
      <c r="O45" s="69"/>
      <c r="P45" s="69"/>
      <c r="Q45" s="69"/>
      <c r="R45" s="69"/>
      <c r="S45" s="69"/>
      <c r="T45" s="69"/>
      <c r="U45" s="70"/>
    </row>
    <row r="46" spans="1:21" ht="21" customHeight="1" x14ac:dyDescent="0.35">
      <c r="A46" s="108" t="s">
        <v>103</v>
      </c>
      <c r="B46" s="108"/>
      <c r="C46" s="108"/>
      <c r="D46" s="108"/>
      <c r="E46" s="108"/>
      <c r="F46" s="108"/>
      <c r="G46" s="108"/>
      <c r="H46" s="108"/>
      <c r="J46" s="68"/>
      <c r="K46" s="69"/>
      <c r="L46" s="69"/>
      <c r="M46" s="69"/>
      <c r="N46" s="69"/>
      <c r="O46" s="69"/>
      <c r="P46" s="69"/>
      <c r="Q46" s="69"/>
      <c r="R46" s="69"/>
      <c r="S46" s="69"/>
      <c r="T46" s="69"/>
      <c r="U46" s="70"/>
    </row>
    <row r="47" spans="1:21" ht="17.5" customHeight="1" x14ac:dyDescent="0.45">
      <c r="A47" s="32"/>
      <c r="B47" s="33"/>
      <c r="C47" s="33"/>
      <c r="D47" s="33"/>
      <c r="E47" s="33"/>
      <c r="F47" s="33"/>
      <c r="G47" s="28"/>
      <c r="H47" s="34" t="s">
        <v>34</v>
      </c>
      <c r="J47" s="68"/>
      <c r="K47" s="71" t="s">
        <v>74</v>
      </c>
      <c r="L47" s="69"/>
      <c r="M47" s="69"/>
      <c r="N47" s="69"/>
      <c r="O47" s="69"/>
      <c r="P47" s="69"/>
      <c r="Q47" s="69"/>
      <c r="R47" s="69"/>
      <c r="S47" s="69"/>
      <c r="T47" s="72" t="s">
        <v>75</v>
      </c>
      <c r="U47" s="70">
        <v>3</v>
      </c>
    </row>
    <row r="48" spans="1:21" x14ac:dyDescent="0.35">
      <c r="A48" s="9"/>
      <c r="B48" s="6"/>
      <c r="C48" s="6"/>
      <c r="D48" s="6"/>
      <c r="E48" s="6"/>
      <c r="F48" s="6"/>
      <c r="J48" s="68"/>
      <c r="K48" s="69"/>
      <c r="L48" s="69"/>
      <c r="M48" s="69"/>
      <c r="N48" s="69"/>
      <c r="O48" s="69"/>
      <c r="P48" s="69"/>
      <c r="Q48" s="69"/>
      <c r="R48" s="69"/>
      <c r="S48" s="69"/>
      <c r="T48" s="69"/>
      <c r="U48" s="70"/>
    </row>
    <row r="49" spans="1:21" ht="66.5" customHeight="1" x14ac:dyDescent="0.35">
      <c r="A49" s="12" t="s">
        <v>0</v>
      </c>
      <c r="B49" s="87" t="s">
        <v>104</v>
      </c>
      <c r="C49" s="8"/>
      <c r="D49" s="6"/>
      <c r="E49" s="6"/>
      <c r="F49" s="6"/>
      <c r="J49" s="73" t="s">
        <v>76</v>
      </c>
      <c r="K49" s="125" t="s">
        <v>77</v>
      </c>
      <c r="L49" s="125"/>
      <c r="M49" s="125"/>
      <c r="N49" s="125"/>
      <c r="O49" s="125"/>
      <c r="P49" s="124" t="s">
        <v>78</v>
      </c>
      <c r="Q49" s="124"/>
      <c r="R49" s="124"/>
      <c r="S49" s="124"/>
      <c r="T49" s="124"/>
      <c r="U49" s="74" t="s">
        <v>79</v>
      </c>
    </row>
    <row r="50" spans="1:21" ht="24" x14ac:dyDescent="0.35">
      <c r="A50" s="6"/>
      <c r="B50" s="6"/>
      <c r="C50" s="49" t="s">
        <v>65</v>
      </c>
      <c r="D50" s="56" t="s">
        <v>69</v>
      </c>
      <c r="E50" s="6"/>
      <c r="F50" s="6"/>
      <c r="H50" s="20" t="s">
        <v>51</v>
      </c>
      <c r="J50" s="68"/>
      <c r="K50" s="75" t="s">
        <v>80</v>
      </c>
      <c r="L50" s="75" t="s">
        <v>81</v>
      </c>
      <c r="M50" s="75" t="s">
        <v>82</v>
      </c>
      <c r="N50" s="75" t="s">
        <v>83</v>
      </c>
      <c r="O50" s="75" t="s">
        <v>84</v>
      </c>
      <c r="P50" s="76" t="s">
        <v>80</v>
      </c>
      <c r="Q50" s="76" t="s">
        <v>81</v>
      </c>
      <c r="R50" s="76" t="s">
        <v>82</v>
      </c>
      <c r="S50" s="76" t="s">
        <v>83</v>
      </c>
      <c r="T50" s="76" t="s">
        <v>84</v>
      </c>
      <c r="U50" s="77" t="s">
        <v>85</v>
      </c>
    </row>
    <row r="51" spans="1:21" ht="31.5" customHeight="1" x14ac:dyDescent="0.35">
      <c r="A51" s="5"/>
      <c r="B51" s="87" t="s">
        <v>106</v>
      </c>
      <c r="C51" s="43">
        <v>0</v>
      </c>
      <c r="D51" s="10">
        <f>1-C51</f>
        <v>1</v>
      </c>
      <c r="E51" s="104" t="s">
        <v>140</v>
      </c>
      <c r="F51" s="104"/>
      <c r="G51" s="104"/>
      <c r="H51" s="104"/>
      <c r="J51" s="78"/>
      <c r="K51" s="79">
        <v>0</v>
      </c>
      <c r="L51" s="79">
        <v>0</v>
      </c>
      <c r="M51" s="79">
        <v>0</v>
      </c>
      <c r="N51" s="79">
        <v>0</v>
      </c>
      <c r="O51" s="79">
        <v>0</v>
      </c>
      <c r="P51" s="80">
        <v>0</v>
      </c>
      <c r="Q51" s="80">
        <v>0</v>
      </c>
      <c r="R51" s="80">
        <v>0</v>
      </c>
      <c r="S51" s="80">
        <v>0</v>
      </c>
      <c r="T51" s="80">
        <v>0</v>
      </c>
      <c r="U51" s="81">
        <f>IF($U$47=5,SUM(P51:T51),IF($U$47=4,SUM(P51:S51),IF($U$47=3,SUM(P51:R51),IF($U$47=2,SUM(P51:Q51),P51))))/$U$47</f>
        <v>0</v>
      </c>
    </row>
    <row r="52" spans="1:21" ht="198.5" customHeight="1" x14ac:dyDescent="0.35">
      <c r="A52" s="5"/>
      <c r="B52" s="87" t="s">
        <v>105</v>
      </c>
      <c r="C52" s="43">
        <v>0.25</v>
      </c>
      <c r="D52" s="10">
        <f>1-C52</f>
        <v>0.75</v>
      </c>
      <c r="E52" s="104" t="s">
        <v>146</v>
      </c>
      <c r="F52" s="104"/>
      <c r="G52" s="104"/>
      <c r="H52" s="104"/>
      <c r="J52" s="78"/>
      <c r="K52" s="79">
        <v>0</v>
      </c>
      <c r="L52" s="79">
        <v>0</v>
      </c>
      <c r="M52" s="79">
        <v>0</v>
      </c>
      <c r="N52" s="79">
        <v>0</v>
      </c>
      <c r="O52" s="79">
        <v>0</v>
      </c>
      <c r="P52" s="80">
        <v>0</v>
      </c>
      <c r="Q52" s="80">
        <v>0</v>
      </c>
      <c r="R52" s="80">
        <v>0</v>
      </c>
      <c r="S52" s="80">
        <v>0</v>
      </c>
      <c r="T52" s="80">
        <v>0</v>
      </c>
      <c r="U52" s="81">
        <f>IF($U$47=5,SUM(P52:T52),IF($U$47=4,SUM(P52:S52),IF($U$47=3,SUM(P52:R52),IF($U$47=2,SUM(P52:Q52),P52))))/$U$47</f>
        <v>0</v>
      </c>
    </row>
    <row r="53" spans="1:21" ht="101.5" customHeight="1" x14ac:dyDescent="0.35">
      <c r="A53" s="5"/>
      <c r="B53" s="87" t="s">
        <v>107</v>
      </c>
      <c r="C53" s="43">
        <v>0.5</v>
      </c>
      <c r="D53" s="10">
        <f>1-C53</f>
        <v>0.5</v>
      </c>
      <c r="E53" s="104" t="s">
        <v>147</v>
      </c>
      <c r="F53" s="104"/>
      <c r="G53" s="104"/>
      <c r="H53" s="104"/>
      <c r="J53" s="78"/>
      <c r="K53" s="79">
        <v>0</v>
      </c>
      <c r="L53" s="79">
        <v>0</v>
      </c>
      <c r="M53" s="79">
        <v>0</v>
      </c>
      <c r="N53" s="79">
        <v>0</v>
      </c>
      <c r="O53" s="79">
        <v>0</v>
      </c>
      <c r="P53" s="80">
        <v>0</v>
      </c>
      <c r="Q53" s="80">
        <v>0</v>
      </c>
      <c r="R53" s="80">
        <v>0</v>
      </c>
      <c r="S53" s="80">
        <v>0</v>
      </c>
      <c r="T53" s="80">
        <v>0</v>
      </c>
      <c r="U53" s="81">
        <f>IF($U$47=5,SUM(P53:T53),IF($U$47=4,SUM(P53:S53),IF($U$47=3,SUM(P53:R53),IF($U$47=2,SUM(P53:Q53),P53))))/$U$47</f>
        <v>0</v>
      </c>
    </row>
    <row r="54" spans="1:21" ht="63" customHeight="1" x14ac:dyDescent="0.35">
      <c r="A54" s="5"/>
      <c r="B54" s="87" t="s">
        <v>108</v>
      </c>
      <c r="C54" s="43">
        <v>0</v>
      </c>
      <c r="D54" s="10">
        <f>1-C54</f>
        <v>1</v>
      </c>
      <c r="E54" s="104" t="s">
        <v>27</v>
      </c>
      <c r="F54" s="104"/>
      <c r="G54" s="104"/>
      <c r="H54" s="104"/>
      <c r="J54" s="78"/>
      <c r="K54" s="79">
        <v>0</v>
      </c>
      <c r="L54" s="79">
        <v>0</v>
      </c>
      <c r="M54" s="79">
        <v>0</v>
      </c>
      <c r="N54" s="79">
        <v>0</v>
      </c>
      <c r="O54" s="79">
        <v>0</v>
      </c>
      <c r="P54" s="80">
        <v>0</v>
      </c>
      <c r="Q54" s="80">
        <v>0</v>
      </c>
      <c r="R54" s="80">
        <v>0</v>
      </c>
      <c r="S54" s="80">
        <v>0</v>
      </c>
      <c r="T54" s="80">
        <v>0</v>
      </c>
      <c r="U54" s="81">
        <f>IF($U$47=5,SUM(P54:T54),IF($U$47=4,SUM(P54:S54),IF($U$47=3,SUM(P54:R54),IF($U$47=2,SUM(P54:Q54),P54))))/$U$47</f>
        <v>0</v>
      </c>
    </row>
    <row r="55" spans="1:21" ht="31" x14ac:dyDescent="0.35">
      <c r="A55" s="5"/>
      <c r="B55" s="87" t="s">
        <v>109</v>
      </c>
      <c r="C55" s="43">
        <v>0</v>
      </c>
      <c r="D55" s="10">
        <f>1-C55</f>
        <v>1</v>
      </c>
      <c r="E55" s="112" t="s">
        <v>24</v>
      </c>
      <c r="F55" s="112"/>
      <c r="G55" s="112"/>
      <c r="H55" s="112"/>
      <c r="J55" s="78"/>
      <c r="K55" s="79">
        <v>0</v>
      </c>
      <c r="L55" s="79">
        <v>0</v>
      </c>
      <c r="M55" s="79">
        <v>0</v>
      </c>
      <c r="N55" s="79">
        <v>0</v>
      </c>
      <c r="O55" s="79">
        <v>0</v>
      </c>
      <c r="P55" s="80">
        <v>0</v>
      </c>
      <c r="Q55" s="80">
        <v>0</v>
      </c>
      <c r="R55" s="80">
        <v>0</v>
      </c>
      <c r="S55" s="80">
        <v>0</v>
      </c>
      <c r="T55" s="80">
        <v>0</v>
      </c>
      <c r="U55" s="81">
        <f>IF($U$47=5,SUM(P55:T55),IF($U$47=4,SUM(P55:S55),IF($U$47=3,SUM(P55:R55),IF($U$47=2,SUM(P55:Q55),P55))))/$U$47</f>
        <v>0</v>
      </c>
    </row>
    <row r="56" spans="1:21" x14ac:dyDescent="0.35">
      <c r="A56" s="5"/>
      <c r="B56" s="6"/>
      <c r="C56" s="10"/>
      <c r="D56" s="10"/>
      <c r="J56" s="68"/>
      <c r="K56" s="69"/>
      <c r="L56" s="69"/>
      <c r="M56" s="69"/>
      <c r="N56" s="69"/>
      <c r="O56" s="69"/>
      <c r="P56" s="69"/>
      <c r="Q56" s="69"/>
      <c r="R56" s="69"/>
      <c r="S56" s="69"/>
      <c r="T56" s="69"/>
      <c r="U56" s="70"/>
    </row>
    <row r="57" spans="1:21" ht="31" x14ac:dyDescent="0.35">
      <c r="A57" s="5" t="s">
        <v>1</v>
      </c>
      <c r="B57" s="87" t="s">
        <v>110</v>
      </c>
      <c r="C57" s="43" t="s">
        <v>10</v>
      </c>
      <c r="D57" s="10">
        <f>IF(C57="Yes",1,1/$C$33)</f>
        <v>1</v>
      </c>
      <c r="E57" s="104" t="s">
        <v>141</v>
      </c>
      <c r="F57" s="104"/>
      <c r="G57" s="104"/>
      <c r="H57" s="104"/>
      <c r="J57" s="78"/>
      <c r="K57" s="79">
        <v>0</v>
      </c>
      <c r="L57" s="79">
        <v>0</v>
      </c>
      <c r="M57" s="79">
        <v>0</v>
      </c>
      <c r="N57" s="79">
        <v>0</v>
      </c>
      <c r="O57" s="79">
        <v>0</v>
      </c>
      <c r="P57" s="80">
        <v>0</v>
      </c>
      <c r="Q57" s="80">
        <v>0</v>
      </c>
      <c r="R57" s="80">
        <v>0</v>
      </c>
      <c r="S57" s="80">
        <v>0</v>
      </c>
      <c r="T57" s="80">
        <v>0</v>
      </c>
      <c r="U57" s="81">
        <f>IF($U$47=5,SUM(P57:T57),IF($U$47=4,SUM(P57:S57),IF($U$47=3,SUM(P57:R57),IF($U$47=2,SUM(P57:Q57),P57))))/$U$47</f>
        <v>0</v>
      </c>
    </row>
    <row r="58" spans="1:21" x14ac:dyDescent="0.35">
      <c r="A58" s="5"/>
      <c r="B58" s="6"/>
      <c r="C58" s="10"/>
      <c r="D58" s="10"/>
      <c r="J58" s="68"/>
      <c r="K58" s="69"/>
      <c r="L58" s="69"/>
      <c r="M58" s="69"/>
      <c r="N58" s="69"/>
      <c r="O58" s="69"/>
      <c r="P58" s="69"/>
      <c r="Q58" s="69"/>
      <c r="R58" s="69"/>
      <c r="S58" s="69"/>
      <c r="T58" s="69"/>
      <c r="U58" s="70"/>
    </row>
    <row r="59" spans="1:21" ht="280.5" customHeight="1" x14ac:dyDescent="0.35">
      <c r="A59" s="5" t="s">
        <v>2</v>
      </c>
      <c r="B59" s="87" t="s">
        <v>111</v>
      </c>
      <c r="C59" s="43">
        <v>0.1</v>
      </c>
      <c r="D59" s="10">
        <f>C59</f>
        <v>0.1</v>
      </c>
      <c r="E59" s="104" t="s">
        <v>143</v>
      </c>
      <c r="F59" s="104"/>
      <c r="G59" s="104"/>
      <c r="H59" s="104"/>
      <c r="I59" s="38"/>
      <c r="J59" s="78"/>
      <c r="K59" s="79">
        <v>0</v>
      </c>
      <c r="L59" s="79">
        <v>0</v>
      </c>
      <c r="M59" s="79">
        <v>0</v>
      </c>
      <c r="N59" s="79">
        <v>0</v>
      </c>
      <c r="O59" s="79">
        <v>0</v>
      </c>
      <c r="P59" s="80">
        <v>0</v>
      </c>
      <c r="Q59" s="80">
        <v>0</v>
      </c>
      <c r="R59" s="80">
        <v>0</v>
      </c>
      <c r="S59" s="80">
        <v>0</v>
      </c>
      <c r="T59" s="80">
        <v>0</v>
      </c>
      <c r="U59" s="81">
        <f>IF($U$47=5,SUM(P59:T59),IF($U$47=4,SUM(P59:S59),IF($U$47=3,SUM(P59:R59),IF($U$47=2,SUM(P59:Q59),P59))))/$U$47</f>
        <v>0</v>
      </c>
    </row>
    <row r="60" spans="1:21" x14ac:dyDescent="0.35">
      <c r="A60" s="5"/>
      <c r="B60" s="6"/>
      <c r="C60" s="10"/>
      <c r="D60" s="10"/>
      <c r="E60" s="22"/>
      <c r="F60" s="22"/>
      <c r="G60" s="22"/>
      <c r="H60" s="22"/>
      <c r="J60" s="68"/>
      <c r="K60" s="69"/>
      <c r="L60" s="69"/>
      <c r="M60" s="69"/>
      <c r="N60" s="69"/>
      <c r="O60" s="69"/>
      <c r="P60" s="69"/>
      <c r="Q60" s="69"/>
      <c r="R60" s="69"/>
      <c r="S60" s="69"/>
      <c r="T60" s="69"/>
      <c r="U60" s="70"/>
    </row>
    <row r="61" spans="1:21" ht="121.5" customHeight="1" x14ac:dyDescent="0.35">
      <c r="A61" s="5" t="s">
        <v>4</v>
      </c>
      <c r="B61" s="6" t="s">
        <v>70</v>
      </c>
      <c r="C61" s="43">
        <v>0.9</v>
      </c>
      <c r="D61" s="10">
        <f>C61</f>
        <v>0.9</v>
      </c>
      <c r="E61" s="104" t="s">
        <v>142</v>
      </c>
      <c r="F61" s="104"/>
      <c r="G61" s="104"/>
      <c r="H61" s="104"/>
      <c r="J61" s="78"/>
      <c r="K61" s="79">
        <v>0</v>
      </c>
      <c r="L61" s="79">
        <v>0</v>
      </c>
      <c r="M61" s="79">
        <v>0</v>
      </c>
      <c r="N61" s="79">
        <v>0</v>
      </c>
      <c r="O61" s="79">
        <v>0</v>
      </c>
      <c r="P61" s="80">
        <v>0</v>
      </c>
      <c r="Q61" s="80">
        <v>0</v>
      </c>
      <c r="R61" s="80">
        <v>0</v>
      </c>
      <c r="S61" s="80">
        <v>0</v>
      </c>
      <c r="T61" s="80">
        <v>0</v>
      </c>
      <c r="U61" s="81">
        <f>IF($U$47=5,SUM(P61:T61),IF($U$47=4,SUM(P61:S61),IF($U$47=3,SUM(P61:R61),IF($U$47=2,SUM(P61:Q61),P61))))/$U$47</f>
        <v>0</v>
      </c>
    </row>
    <row r="62" spans="1:21" ht="16" customHeight="1" x14ac:dyDescent="0.35">
      <c r="A62" s="62"/>
      <c r="B62" s="33"/>
      <c r="C62" s="52"/>
      <c r="D62" s="36"/>
      <c r="E62" s="63"/>
      <c r="F62" s="63"/>
      <c r="G62" s="63"/>
      <c r="H62" s="63"/>
      <c r="J62" s="68"/>
      <c r="K62" s="69"/>
      <c r="L62" s="69"/>
      <c r="M62" s="69"/>
      <c r="N62" s="69"/>
      <c r="O62" s="69"/>
      <c r="P62" s="69"/>
      <c r="Q62" s="69"/>
      <c r="R62" s="69"/>
      <c r="S62" s="69"/>
      <c r="T62" s="69"/>
      <c r="U62" s="70"/>
    </row>
    <row r="63" spans="1:21" ht="50" customHeight="1" x14ac:dyDescent="0.35">
      <c r="A63" s="5" t="s">
        <v>6</v>
      </c>
      <c r="B63" s="6" t="s">
        <v>56</v>
      </c>
      <c r="C63" s="43" t="s">
        <v>10</v>
      </c>
      <c r="D63" s="47" t="str">
        <f>IF(C63="Yes","","The residual risk must remain acceptable over the period.")</f>
        <v/>
      </c>
      <c r="E63" s="104" t="s">
        <v>55</v>
      </c>
      <c r="F63" s="104"/>
      <c r="G63" s="104"/>
      <c r="H63" s="104"/>
      <c r="J63" s="68"/>
      <c r="K63" s="82" t="s">
        <v>86</v>
      </c>
      <c r="L63" s="69"/>
      <c r="M63" s="69"/>
      <c r="N63" s="69"/>
      <c r="O63" s="69"/>
      <c r="P63" s="69"/>
      <c r="Q63" s="69"/>
      <c r="R63" s="69"/>
      <c r="S63" s="69"/>
      <c r="T63" s="69"/>
      <c r="U63" s="70"/>
    </row>
    <row r="64" spans="1:21" ht="20" customHeight="1" x14ac:dyDescent="0.35">
      <c r="A64" s="62"/>
      <c r="B64" s="33"/>
      <c r="C64" s="35"/>
      <c r="D64" s="36"/>
      <c r="E64" s="37"/>
      <c r="F64" s="37"/>
      <c r="G64" s="37"/>
      <c r="H64" s="37"/>
      <c r="J64" s="68"/>
      <c r="K64" s="69"/>
      <c r="L64" s="69"/>
      <c r="M64" s="69"/>
      <c r="N64" s="69"/>
      <c r="O64" s="69"/>
      <c r="P64" s="69"/>
      <c r="Q64" s="69"/>
      <c r="R64" s="69"/>
      <c r="S64" s="69"/>
      <c r="T64" s="69"/>
      <c r="U64" s="70"/>
    </row>
    <row r="65" spans="1:21" ht="19.5" customHeight="1" x14ac:dyDescent="0.35">
      <c r="A65" s="109" t="s">
        <v>90</v>
      </c>
      <c r="B65" s="109"/>
      <c r="C65" s="35"/>
      <c r="D65" s="58">
        <f>D51*D52*D53*D54*D55</f>
        <v>0.375</v>
      </c>
      <c r="E65" s="39"/>
      <c r="F65" s="37"/>
      <c r="G65" s="37"/>
      <c r="H65" s="37"/>
      <c r="J65" s="68"/>
      <c r="K65" s="69"/>
      <c r="L65" s="69"/>
      <c r="M65" s="69"/>
      <c r="N65" s="69"/>
      <c r="O65" s="69"/>
      <c r="P65" s="69"/>
      <c r="Q65" s="69"/>
      <c r="R65" s="69"/>
      <c r="S65" s="69"/>
      <c r="T65" s="69"/>
      <c r="U65" s="70"/>
    </row>
    <row r="66" spans="1:21" x14ac:dyDescent="0.35">
      <c r="J66" s="68"/>
      <c r="K66" s="69"/>
      <c r="L66" s="69"/>
      <c r="M66" s="69"/>
      <c r="N66" s="69"/>
      <c r="O66" s="69"/>
      <c r="P66" s="69"/>
      <c r="Q66" s="69"/>
      <c r="R66" s="69"/>
      <c r="S66" s="69"/>
      <c r="T66" s="69"/>
      <c r="U66" s="70"/>
    </row>
    <row r="67" spans="1:21" x14ac:dyDescent="0.35">
      <c r="A67" s="12" t="s">
        <v>33</v>
      </c>
      <c r="B67" s="15"/>
      <c r="C67" s="11"/>
      <c r="D67" s="13">
        <f>D$51*D$52*D$53*D$54*D$55*D$57*D$59*D$61</f>
        <v>3.3750000000000009E-2</v>
      </c>
      <c r="J67" s="68"/>
      <c r="K67" s="69"/>
      <c r="L67" s="69"/>
      <c r="M67" s="69"/>
      <c r="N67" s="69"/>
      <c r="O67" s="69"/>
      <c r="P67" s="69"/>
      <c r="Q67" s="69"/>
      <c r="R67" s="69"/>
      <c r="S67" s="69"/>
      <c r="T67" s="69"/>
      <c r="U67" s="70"/>
    </row>
    <row r="68" spans="1:21" x14ac:dyDescent="0.35">
      <c r="A68" s="12"/>
      <c r="B68" s="15"/>
      <c r="C68" s="11"/>
      <c r="D68" s="11"/>
      <c r="J68" s="68"/>
      <c r="K68" s="69"/>
      <c r="L68" s="69"/>
      <c r="M68" s="69"/>
      <c r="N68" s="69"/>
      <c r="O68" s="69"/>
      <c r="P68" s="69"/>
      <c r="Q68" s="69"/>
      <c r="R68" s="69"/>
      <c r="S68" s="69"/>
      <c r="T68" s="69"/>
      <c r="U68" s="70"/>
    </row>
    <row r="69" spans="1:21" x14ac:dyDescent="0.35">
      <c r="A69" s="9" t="s">
        <v>28</v>
      </c>
      <c r="B69" s="15"/>
      <c r="C69" s="110" t="str">
        <f>IF($D$67&lt;=(1-$C$30),IF($C$63="Yes","acceptable","not acceptable over time"),"not acceptable")</f>
        <v>acceptable</v>
      </c>
      <c r="D69" s="111"/>
      <c r="J69" s="68"/>
      <c r="K69" s="69"/>
      <c r="L69" s="69"/>
      <c r="M69" s="69"/>
      <c r="N69" s="69"/>
      <c r="O69" s="69"/>
      <c r="P69" s="69"/>
      <c r="Q69" s="69"/>
      <c r="R69" s="69"/>
      <c r="S69" s="69"/>
      <c r="T69" s="69"/>
      <c r="U69" s="70"/>
    </row>
    <row r="70" spans="1:21" x14ac:dyDescent="0.35">
      <c r="A70" s="12"/>
      <c r="B70" s="15"/>
      <c r="C70" s="16"/>
      <c r="D70" s="16"/>
      <c r="J70" s="68"/>
      <c r="K70" s="69"/>
      <c r="L70" s="69"/>
      <c r="M70" s="69"/>
      <c r="N70" s="69"/>
      <c r="O70" s="69"/>
      <c r="P70" s="69"/>
      <c r="Q70" s="69"/>
      <c r="R70" s="69"/>
      <c r="S70" s="69"/>
      <c r="T70" s="69"/>
      <c r="U70" s="70"/>
    </row>
    <row r="71" spans="1:21" x14ac:dyDescent="0.35">
      <c r="A71" s="97" t="s">
        <v>17</v>
      </c>
      <c r="B71" s="97"/>
      <c r="C71" s="97"/>
      <c r="D71" s="17">
        <f>IF(LN(1-$D$67)*$C$27=0,"∞",LN(1-0.9)/LN(1-$D$67)*$C$27)</f>
        <v>335.33431626393059</v>
      </c>
      <c r="J71" s="68"/>
      <c r="K71" s="69"/>
      <c r="L71" s="69"/>
      <c r="M71" s="69"/>
      <c r="N71" s="69"/>
      <c r="O71" s="69"/>
      <c r="P71" s="69"/>
      <c r="Q71" s="69"/>
      <c r="R71" s="69"/>
      <c r="S71" s="69"/>
      <c r="T71" s="69"/>
      <c r="U71" s="70"/>
    </row>
    <row r="72" spans="1:21" x14ac:dyDescent="0.35">
      <c r="A72" s="97" t="s">
        <v>18</v>
      </c>
      <c r="B72" s="97"/>
      <c r="C72" s="97"/>
      <c r="D72" s="17">
        <f>IF(LN(1-$D$67)*$C$27=0,"∞",LN(1-0.5)/LN(1-$D$67)*$C$27)</f>
        <v>100.94568777091511</v>
      </c>
      <c r="J72" s="68"/>
      <c r="K72" s="69"/>
      <c r="L72" s="69"/>
      <c r="M72" s="69"/>
      <c r="N72" s="69"/>
      <c r="O72" s="69"/>
      <c r="P72" s="69"/>
      <c r="Q72" s="69"/>
      <c r="R72" s="69"/>
      <c r="S72" s="69"/>
      <c r="T72" s="69"/>
      <c r="U72" s="70"/>
    </row>
    <row r="73" spans="1:21" x14ac:dyDescent="0.35">
      <c r="A73" s="117" t="s">
        <v>16</v>
      </c>
      <c r="B73" s="117"/>
      <c r="C73" s="117"/>
      <c r="D73" s="117"/>
      <c r="E73" s="17"/>
      <c r="J73" s="68"/>
      <c r="K73" s="69"/>
      <c r="L73" s="69"/>
      <c r="M73" s="69"/>
      <c r="N73" s="69"/>
      <c r="O73" s="69"/>
      <c r="P73" s="69"/>
      <c r="Q73" s="69"/>
      <c r="R73" s="69"/>
      <c r="S73" s="69"/>
      <c r="T73" s="69"/>
      <c r="U73" s="70"/>
    </row>
    <row r="74" spans="1:21" x14ac:dyDescent="0.35">
      <c r="A74" s="61"/>
      <c r="B74" s="61"/>
      <c r="C74" s="61"/>
      <c r="D74" s="61"/>
      <c r="E74" s="17"/>
      <c r="J74" s="83"/>
      <c r="K74" s="84"/>
      <c r="L74" s="84"/>
      <c r="M74" s="84"/>
      <c r="N74" s="84"/>
      <c r="O74" s="84"/>
      <c r="P74" s="84"/>
      <c r="Q74" s="84"/>
      <c r="R74" s="84"/>
      <c r="S74" s="84"/>
      <c r="T74" s="84"/>
      <c r="U74" s="85"/>
    </row>
    <row r="75" spans="1:21" ht="48" customHeight="1" x14ac:dyDescent="0.35">
      <c r="A75" s="132" t="s">
        <v>53</v>
      </c>
      <c r="B75" s="132"/>
      <c r="C75" s="126" t="s">
        <v>144</v>
      </c>
      <c r="D75" s="126"/>
      <c r="E75" s="126"/>
      <c r="F75" s="126"/>
      <c r="G75" s="126"/>
      <c r="H75" s="126"/>
    </row>
    <row r="77" spans="1:21" ht="21" customHeight="1" x14ac:dyDescent="0.35">
      <c r="A77" s="29" t="s">
        <v>47</v>
      </c>
      <c r="B77" s="23"/>
      <c r="C77" s="23"/>
      <c r="D77" s="23"/>
      <c r="E77" s="23"/>
      <c r="F77" s="23"/>
      <c r="G77" s="23"/>
      <c r="H77" s="23"/>
    </row>
    <row r="79" spans="1:21" x14ac:dyDescent="0.35">
      <c r="A79" s="1" t="s">
        <v>29</v>
      </c>
      <c r="C79" s="113" t="str">
        <f>IF(C44="permitted","permitted",IF(C44="not permitted","not permitted",IF(C69="acceptable","permitted","not permitted")))</f>
        <v>permitted</v>
      </c>
      <c r="D79" s="113"/>
      <c r="G79" s="19" t="s">
        <v>30</v>
      </c>
      <c r="H79" s="90">
        <f>C28</f>
        <v>46453</v>
      </c>
    </row>
    <row r="80" spans="1:21" ht="22.5" customHeight="1" x14ac:dyDescent="0.35">
      <c r="A80" s="1"/>
      <c r="C80" s="60"/>
      <c r="D80" s="60"/>
      <c r="H80" s="41" t="s">
        <v>31</v>
      </c>
    </row>
    <row r="81" spans="1:8" ht="22.5" customHeight="1" x14ac:dyDescent="0.35">
      <c r="A81" s="114" t="s">
        <v>50</v>
      </c>
      <c r="B81" s="114"/>
      <c r="C81" s="60"/>
      <c r="D81" s="51" t="s">
        <v>57</v>
      </c>
      <c r="E81" s="115"/>
      <c r="F81" s="116"/>
      <c r="G81" s="93"/>
      <c r="H81" s="93"/>
    </row>
    <row r="82" spans="1:8" ht="41.5" customHeight="1" thickBot="1" x14ac:dyDescent="0.4">
      <c r="A82" s="126"/>
      <c r="B82" s="126"/>
      <c r="C82" s="60"/>
      <c r="D82" s="50" t="s">
        <v>48</v>
      </c>
      <c r="E82" s="127"/>
      <c r="F82" s="128"/>
      <c r="G82" s="127"/>
      <c r="H82" s="127"/>
    </row>
    <row r="83" spans="1:8" ht="22.5" customHeight="1" x14ac:dyDescent="0.35">
      <c r="A83" s="129" t="s">
        <v>54</v>
      </c>
      <c r="B83" s="129"/>
      <c r="C83" s="60"/>
      <c r="D83" s="51" t="s">
        <v>49</v>
      </c>
      <c r="E83" s="115"/>
      <c r="F83" s="116"/>
      <c r="G83" s="93"/>
      <c r="H83" s="93"/>
    </row>
    <row r="84" spans="1:8" ht="22.5" customHeight="1" x14ac:dyDescent="0.35">
      <c r="A84" s="1"/>
      <c r="C84" s="60"/>
      <c r="D84" s="60"/>
      <c r="H84" s="41"/>
    </row>
    <row r="85" spans="1:8" ht="109" customHeight="1" x14ac:dyDescent="0.35">
      <c r="A85" s="130" t="s">
        <v>91</v>
      </c>
      <c r="B85" s="130"/>
      <c r="C85" s="130"/>
      <c r="D85" s="130"/>
      <c r="E85" s="130"/>
      <c r="F85" s="130"/>
      <c r="G85" s="130"/>
      <c r="H85" s="130"/>
    </row>
    <row r="86" spans="1:8" ht="51" customHeight="1" x14ac:dyDescent="0.35">
      <c r="A86" s="130" t="s">
        <v>35</v>
      </c>
      <c r="B86" s="130"/>
      <c r="C86" s="130"/>
      <c r="D86" s="130"/>
      <c r="E86" s="130"/>
      <c r="F86" s="130"/>
      <c r="G86" s="130"/>
      <c r="H86" s="130"/>
    </row>
    <row r="87" spans="1:8" x14ac:dyDescent="0.35">
      <c r="A87" s="54"/>
      <c r="B87" s="18"/>
      <c r="C87" s="54"/>
      <c r="D87" s="54"/>
      <c r="E87" s="18"/>
      <c r="F87" s="18"/>
      <c r="G87" s="18"/>
      <c r="H87" s="18"/>
    </row>
    <row r="88" spans="1:8" ht="62" customHeight="1" x14ac:dyDescent="0.35">
      <c r="A88" s="130" t="s">
        <v>66</v>
      </c>
      <c r="B88" s="130"/>
      <c r="C88" s="130"/>
      <c r="D88" s="130"/>
      <c r="E88" s="130"/>
      <c r="F88" s="130"/>
      <c r="G88" s="130"/>
      <c r="H88" s="130"/>
    </row>
    <row r="89" spans="1:8" ht="41" customHeight="1" x14ac:dyDescent="0.35">
      <c r="A89" s="130" t="s">
        <v>68</v>
      </c>
      <c r="B89" s="130"/>
      <c r="C89" s="130"/>
      <c r="D89" s="130"/>
      <c r="E89" s="130"/>
      <c r="F89" s="130"/>
      <c r="G89" s="130"/>
      <c r="H89" s="130"/>
    </row>
    <row r="90" spans="1:8" ht="17.5" customHeight="1" x14ac:dyDescent="0.35">
      <c r="A90" s="131" t="s">
        <v>67</v>
      </c>
      <c r="B90" s="131"/>
      <c r="C90" s="131"/>
      <c r="D90" s="131"/>
      <c r="E90" s="131"/>
      <c r="F90" s="131"/>
      <c r="G90" s="131"/>
      <c r="H90" s="131"/>
    </row>
    <row r="91" spans="1:8" x14ac:dyDescent="0.35">
      <c r="A91" s="55"/>
      <c r="B91" s="18"/>
      <c r="C91" s="54"/>
      <c r="D91" s="54"/>
      <c r="E91" s="18"/>
      <c r="F91" s="18"/>
      <c r="G91" s="18"/>
      <c r="H91" s="18"/>
    </row>
    <row r="92" spans="1:8" ht="50.5" customHeight="1" x14ac:dyDescent="0.35">
      <c r="A92" s="119" t="s">
        <v>43</v>
      </c>
      <c r="B92" s="119"/>
      <c r="C92" s="119"/>
      <c r="D92" s="119"/>
      <c r="E92" s="119"/>
      <c r="F92" s="119"/>
      <c r="G92" s="119"/>
      <c r="H92" s="119"/>
    </row>
    <row r="93" spans="1:8" ht="39" customHeight="1" x14ac:dyDescent="0.35">
      <c r="A93" s="119" t="s">
        <v>44</v>
      </c>
      <c r="B93" s="119"/>
      <c r="C93" s="119"/>
      <c r="D93" s="119"/>
      <c r="E93" s="119"/>
      <c r="F93" s="119"/>
      <c r="G93" s="119"/>
      <c r="H93" s="119"/>
    </row>
    <row r="94" spans="1:8" ht="51.5" customHeight="1" x14ac:dyDescent="0.35">
      <c r="A94" s="120" t="s">
        <v>112</v>
      </c>
      <c r="B94" s="120"/>
      <c r="C94" s="120"/>
      <c r="D94" s="120"/>
      <c r="E94" s="120"/>
      <c r="F94" s="120"/>
      <c r="G94" s="120"/>
      <c r="H94" s="120"/>
    </row>
    <row r="95" spans="1:8" ht="89" customHeight="1" x14ac:dyDescent="0.35">
      <c r="A95" s="120" t="s">
        <v>113</v>
      </c>
      <c r="B95" s="120"/>
      <c r="C95" s="120"/>
      <c r="D95" s="120"/>
      <c r="E95" s="120"/>
      <c r="F95" s="120"/>
      <c r="G95" s="120"/>
      <c r="H95" s="120"/>
    </row>
    <row r="96" spans="1:8" ht="40" customHeight="1" x14ac:dyDescent="0.35">
      <c r="A96" s="120" t="s">
        <v>114</v>
      </c>
      <c r="B96" s="120"/>
      <c r="C96" s="120"/>
      <c r="D96" s="120"/>
      <c r="E96" s="120"/>
      <c r="F96" s="120"/>
      <c r="G96" s="120"/>
      <c r="H96" s="120"/>
    </row>
    <row r="97" spans="1:8" ht="76.5" customHeight="1" x14ac:dyDescent="0.35">
      <c r="A97" s="120" t="s">
        <v>115</v>
      </c>
      <c r="B97" s="120"/>
      <c r="C97" s="120"/>
      <c r="D97" s="120"/>
      <c r="E97" s="120"/>
      <c r="F97" s="120"/>
      <c r="G97" s="120"/>
      <c r="H97" s="120"/>
    </row>
    <row r="98" spans="1:8" ht="29.5" customHeight="1" x14ac:dyDescent="0.35">
      <c r="A98" s="120" t="s">
        <v>116</v>
      </c>
      <c r="B98" s="120"/>
      <c r="C98" s="120"/>
      <c r="D98" s="120"/>
      <c r="E98" s="120"/>
      <c r="F98" s="120"/>
      <c r="G98" s="120"/>
      <c r="H98" s="120"/>
    </row>
    <row r="99" spans="1:8" ht="15.5" customHeight="1" x14ac:dyDescent="0.35">
      <c r="A99" s="120" t="s">
        <v>117</v>
      </c>
      <c r="B99" s="120"/>
      <c r="C99" s="120"/>
      <c r="D99" s="120"/>
      <c r="E99" s="120"/>
      <c r="F99" s="120"/>
      <c r="G99" s="120"/>
      <c r="H99" s="120"/>
    </row>
    <row r="100" spans="1:8" ht="112.5" customHeight="1" x14ac:dyDescent="0.35">
      <c r="A100" s="120" t="s">
        <v>118</v>
      </c>
      <c r="B100" s="120"/>
      <c r="C100" s="120"/>
      <c r="D100" s="120"/>
      <c r="E100" s="120"/>
      <c r="F100" s="120"/>
      <c r="G100" s="120"/>
      <c r="H100" s="120"/>
    </row>
    <row r="101" spans="1:8" ht="76.5" customHeight="1" x14ac:dyDescent="0.35">
      <c r="A101" s="118" t="s">
        <v>119</v>
      </c>
      <c r="B101" s="118"/>
      <c r="C101" s="118"/>
      <c r="D101" s="118"/>
      <c r="E101" s="118"/>
      <c r="F101" s="118"/>
      <c r="G101" s="118"/>
      <c r="H101" s="118"/>
    </row>
    <row r="102" spans="1:8" ht="54" customHeight="1" x14ac:dyDescent="0.35">
      <c r="A102" s="118" t="s">
        <v>120</v>
      </c>
      <c r="B102" s="118"/>
      <c r="C102" s="118"/>
      <c r="D102" s="118"/>
      <c r="E102" s="118"/>
      <c r="F102" s="118"/>
      <c r="G102" s="118"/>
      <c r="H102" s="118"/>
    </row>
    <row r="103" spans="1:8" ht="53.5" customHeight="1" x14ac:dyDescent="0.35">
      <c r="A103" s="118" t="s">
        <v>121</v>
      </c>
      <c r="B103" s="118"/>
      <c r="C103" s="118"/>
      <c r="D103" s="118"/>
      <c r="E103" s="118"/>
      <c r="F103" s="118"/>
      <c r="G103" s="118"/>
      <c r="H103" s="118"/>
    </row>
    <row r="104" spans="1:8" ht="76" customHeight="1" x14ac:dyDescent="0.35">
      <c r="A104" s="118" t="s">
        <v>122</v>
      </c>
      <c r="B104" s="118"/>
      <c r="C104" s="118"/>
      <c r="D104" s="118"/>
      <c r="E104" s="118"/>
      <c r="F104" s="118"/>
      <c r="G104" s="118"/>
      <c r="H104" s="118"/>
    </row>
    <row r="105" spans="1:8" ht="27.5" customHeight="1" x14ac:dyDescent="0.35">
      <c r="A105" s="118" t="s">
        <v>123</v>
      </c>
      <c r="B105" s="118"/>
      <c r="C105" s="118"/>
      <c r="D105" s="118"/>
      <c r="E105" s="118"/>
      <c r="F105" s="118"/>
      <c r="G105" s="118"/>
      <c r="H105" s="118"/>
    </row>
    <row r="106" spans="1:8" ht="53.5" customHeight="1" x14ac:dyDescent="0.35">
      <c r="A106" s="118" t="s">
        <v>124</v>
      </c>
      <c r="B106" s="118"/>
      <c r="C106" s="118"/>
      <c r="D106" s="118"/>
      <c r="E106" s="118"/>
      <c r="F106" s="118"/>
      <c r="G106" s="118"/>
      <c r="H106" s="118"/>
    </row>
    <row r="107" spans="1:8" ht="39.5" customHeight="1" x14ac:dyDescent="0.35">
      <c r="A107" s="118" t="s">
        <v>125</v>
      </c>
      <c r="B107" s="118"/>
      <c r="C107" s="118"/>
      <c r="D107" s="118"/>
      <c r="E107" s="118"/>
      <c r="F107" s="118"/>
      <c r="G107" s="118"/>
      <c r="H107" s="118"/>
    </row>
    <row r="108" spans="1:8" ht="86.5" customHeight="1" x14ac:dyDescent="0.35">
      <c r="A108" s="118" t="s">
        <v>126</v>
      </c>
      <c r="B108" s="118"/>
      <c r="C108" s="118"/>
      <c r="D108" s="118"/>
      <c r="E108" s="118"/>
      <c r="F108" s="118"/>
      <c r="G108" s="118"/>
      <c r="H108" s="118"/>
    </row>
    <row r="109" spans="1:8" x14ac:dyDescent="0.35">
      <c r="A109" s="59"/>
      <c r="B109" s="59"/>
      <c r="C109" s="59"/>
      <c r="D109" s="59"/>
      <c r="E109" s="59"/>
      <c r="F109" s="59"/>
      <c r="G109" s="59"/>
      <c r="H109" s="59"/>
    </row>
    <row r="110" spans="1:8" ht="26.5" customHeight="1" x14ac:dyDescent="0.35">
      <c r="A110" s="122" t="s">
        <v>127</v>
      </c>
      <c r="B110" s="123"/>
      <c r="C110" s="123"/>
      <c r="D110" s="123"/>
      <c r="E110" s="123"/>
      <c r="F110" s="123"/>
      <c r="G110" s="123"/>
      <c r="H110" s="123"/>
    </row>
    <row r="111" spans="1:8" ht="14" customHeight="1" x14ac:dyDescent="0.35">
      <c r="C111" s="113"/>
      <c r="D111" s="113"/>
    </row>
    <row r="112" spans="1:8" ht="66.5" customHeight="1" x14ac:dyDescent="0.35">
      <c r="A112" s="121" t="s">
        <v>32</v>
      </c>
      <c r="B112" s="121"/>
      <c r="C112" s="121" t="s">
        <v>72</v>
      </c>
      <c r="D112" s="121"/>
      <c r="E112" s="121"/>
      <c r="F112" s="121"/>
      <c r="G112" s="121"/>
      <c r="H112" s="42"/>
    </row>
    <row r="113" spans="1:8" x14ac:dyDescent="0.35">
      <c r="B113" s="31"/>
      <c r="C113" s="31"/>
      <c r="D113" s="31"/>
      <c r="E113" s="31"/>
      <c r="F113" s="31"/>
      <c r="G113" s="31"/>
      <c r="H113" s="31"/>
    </row>
    <row r="115" spans="1:8" x14ac:dyDescent="0.35">
      <c r="A115" s="48"/>
    </row>
    <row r="116" spans="1:8" x14ac:dyDescent="0.35">
      <c r="A116" s="48" t="s">
        <v>10</v>
      </c>
    </row>
    <row r="117" spans="1:8" x14ac:dyDescent="0.35">
      <c r="A117" s="48" t="s">
        <v>14</v>
      </c>
    </row>
    <row r="118" spans="1:8" x14ac:dyDescent="0.35">
      <c r="A118" s="48"/>
    </row>
  </sheetData>
  <sheetProtection selectLockedCells="1"/>
  <mergeCells count="86">
    <mergeCell ref="P49:T49"/>
    <mergeCell ref="K49:O49"/>
    <mergeCell ref="A92:H92"/>
    <mergeCell ref="A82:B82"/>
    <mergeCell ref="E82:F82"/>
    <mergeCell ref="G82:H82"/>
    <mergeCell ref="A83:B83"/>
    <mergeCell ref="E83:F83"/>
    <mergeCell ref="G83:H83"/>
    <mergeCell ref="A85:H85"/>
    <mergeCell ref="A86:H86"/>
    <mergeCell ref="A88:H88"/>
    <mergeCell ref="A89:H89"/>
    <mergeCell ref="A90:H90"/>
    <mergeCell ref="A75:B75"/>
    <mergeCell ref="C75:H75"/>
    <mergeCell ref="A112:B112"/>
    <mergeCell ref="C112:G112"/>
    <mergeCell ref="A105:H105"/>
    <mergeCell ref="A106:H106"/>
    <mergeCell ref="A107:H107"/>
    <mergeCell ref="A108:H108"/>
    <mergeCell ref="A110:H110"/>
    <mergeCell ref="C111:D111"/>
    <mergeCell ref="A104:H104"/>
    <mergeCell ref="A93:H93"/>
    <mergeCell ref="A94:H94"/>
    <mergeCell ref="A95:H95"/>
    <mergeCell ref="A103:H103"/>
    <mergeCell ref="A96:H96"/>
    <mergeCell ref="A97:H97"/>
    <mergeCell ref="A101:H101"/>
    <mergeCell ref="A102:H102"/>
    <mergeCell ref="A98:H98"/>
    <mergeCell ref="A99:H99"/>
    <mergeCell ref="A100:H100"/>
    <mergeCell ref="C79:D79"/>
    <mergeCell ref="A81:B81"/>
    <mergeCell ref="E81:F81"/>
    <mergeCell ref="G81:H81"/>
    <mergeCell ref="A73:D73"/>
    <mergeCell ref="A72:C72"/>
    <mergeCell ref="C44:D44"/>
    <mergeCell ref="A46:H46"/>
    <mergeCell ref="E51:H51"/>
    <mergeCell ref="E52:H52"/>
    <mergeCell ref="E61:H61"/>
    <mergeCell ref="E63:H63"/>
    <mergeCell ref="A65:B65"/>
    <mergeCell ref="C69:D69"/>
    <mergeCell ref="A71:C71"/>
    <mergeCell ref="E53:H53"/>
    <mergeCell ref="E54:H54"/>
    <mergeCell ref="E55:H55"/>
    <mergeCell ref="E57:H57"/>
    <mergeCell ref="E59:H59"/>
    <mergeCell ref="J43:U43"/>
    <mergeCell ref="E27:H28"/>
    <mergeCell ref="E29:H30"/>
    <mergeCell ref="C31:D31"/>
    <mergeCell ref="E31:H31"/>
    <mergeCell ref="C32:H32"/>
    <mergeCell ref="E33:H33"/>
    <mergeCell ref="E38:H38"/>
    <mergeCell ref="E39:H39"/>
    <mergeCell ref="E40:H40"/>
    <mergeCell ref="E41:H41"/>
    <mergeCell ref="E42:H42"/>
    <mergeCell ref="E26:H26"/>
    <mergeCell ref="C12:H12"/>
    <mergeCell ref="C13:H13"/>
    <mergeCell ref="C14:H14"/>
    <mergeCell ref="C15:H15"/>
    <mergeCell ref="C16:H16"/>
    <mergeCell ref="C17:H17"/>
    <mergeCell ref="C18:H18"/>
    <mergeCell ref="C19:H19"/>
    <mergeCell ref="C20:F20"/>
    <mergeCell ref="G20:H21"/>
    <mergeCell ref="C21:F21"/>
    <mergeCell ref="C11:H11"/>
    <mergeCell ref="A1:B1"/>
    <mergeCell ref="A2:D2"/>
    <mergeCell ref="A4:B4"/>
    <mergeCell ref="A6:G6"/>
    <mergeCell ref="C10:H10"/>
  </mergeCells>
  <conditionalFormatting sqref="C51:D52">
    <cfRule type="expression" dxfId="34" priority="40">
      <formula>IF($H51="x",TRUE,FALSE)</formula>
    </cfRule>
  </conditionalFormatting>
  <conditionalFormatting sqref="C57 C53:C54">
    <cfRule type="expression" dxfId="33" priority="39">
      <formula>IF($H53="x",TRUE,FALSE)</formula>
    </cfRule>
  </conditionalFormatting>
  <conditionalFormatting sqref="C59 C61:C65">
    <cfRule type="expression" dxfId="32" priority="38">
      <formula>IF($H59="x",TRUE,FALSE)</formula>
    </cfRule>
  </conditionalFormatting>
  <conditionalFormatting sqref="D53:D54 D56:D58">
    <cfRule type="expression" dxfId="31" priority="37">
      <formula>IF($H53="x",TRUE,FALSE)</formula>
    </cfRule>
  </conditionalFormatting>
  <conditionalFormatting sqref="D59:D60">
    <cfRule type="expression" dxfId="30" priority="36">
      <formula>IF($H59="x",TRUE,FALSE)</formula>
    </cfRule>
  </conditionalFormatting>
  <conditionalFormatting sqref="C58">
    <cfRule type="expression" dxfId="29" priority="35">
      <formula>IF($H58="x",TRUE,FALSE)</formula>
    </cfRule>
  </conditionalFormatting>
  <conditionalFormatting sqref="C56">
    <cfRule type="expression" dxfId="28" priority="34">
      <formula>IF($H56="x",TRUE,FALSE)</formula>
    </cfRule>
  </conditionalFormatting>
  <conditionalFormatting sqref="C70:D70">
    <cfRule type="expression" dxfId="27" priority="32">
      <formula>IF($C$69&lt;&gt;"acceptable",TRUE,FALSE)</formula>
    </cfRule>
    <cfRule type="expression" dxfId="26" priority="33">
      <formula>IF($C$69="acceptable",TRUE,FALSE)</formula>
    </cfRule>
  </conditionalFormatting>
  <conditionalFormatting sqref="C60">
    <cfRule type="expression" dxfId="25" priority="29">
      <formula>IF($H60="x",TRUE,FALSE)</formula>
    </cfRule>
  </conditionalFormatting>
  <conditionalFormatting sqref="D61:D62 D64:D65">
    <cfRule type="expression" dxfId="24" priority="28">
      <formula>IF($H61="x",TRUE,FALSE)</formula>
    </cfRule>
  </conditionalFormatting>
  <conditionalFormatting sqref="C79:D84 C87:D87 C91:D91">
    <cfRule type="cellIs" dxfId="23" priority="25" operator="equal">
      <formula>"not permitted"</formula>
    </cfRule>
    <cfRule type="cellIs" dxfId="22" priority="26" operator="equal">
      <formula>"permitted"</formula>
    </cfRule>
    <cfRule type="colorScale" priority="27">
      <colorScale>
        <cfvo type="min"/>
        <cfvo type="max"/>
        <color rgb="FFFF7128"/>
        <color rgb="FFFFEF9C"/>
      </colorScale>
    </cfRule>
  </conditionalFormatting>
  <conditionalFormatting sqref="C111:D111">
    <cfRule type="cellIs" dxfId="21" priority="22" operator="equal">
      <formula>"not permitted"</formula>
    </cfRule>
    <cfRule type="cellIs" dxfId="20" priority="23" operator="equal">
      <formula>"permitted"</formula>
    </cfRule>
    <cfRule type="colorScale" priority="24">
      <colorScale>
        <cfvo type="min"/>
        <cfvo type="max"/>
        <color rgb="FFFF7128"/>
        <color rgb="FFFFEF9C"/>
      </colorScale>
    </cfRule>
  </conditionalFormatting>
  <conditionalFormatting sqref="C55">
    <cfRule type="expression" dxfId="19" priority="21">
      <formula>IF($H55="x",TRUE,FALSE)</formula>
    </cfRule>
  </conditionalFormatting>
  <conditionalFormatting sqref="D55">
    <cfRule type="expression" dxfId="18" priority="20">
      <formula>IF($H55="x",TRUE,FALSE)</formula>
    </cfRule>
  </conditionalFormatting>
  <conditionalFormatting sqref="A64:H64 A61:A63 A47:H60 A76:H76 A75 C75:H75 C61:H62 C63 A66:H68 A65 C65:H65 A46 A70:H74 A69:B69 E69:H69">
    <cfRule type="expression" dxfId="17" priority="18">
      <formula>IF($C$44="permitted",TRUE,FALSE)</formula>
    </cfRule>
    <cfRule type="expression" dxfId="16" priority="19">
      <formula>IF($C$44="not permitted",TRUE,FALSE)</formula>
    </cfRule>
  </conditionalFormatting>
  <conditionalFormatting sqref="I59">
    <cfRule type="expression" dxfId="15" priority="16">
      <formula>IF($C$44="permitted",TRUE,FALSE)</formula>
    </cfRule>
    <cfRule type="expression" dxfId="14" priority="17">
      <formula>IF($C$44="not permitted",TRUE,FALSE)</formula>
    </cfRule>
  </conditionalFormatting>
  <conditionalFormatting sqref="F80:H80 F84:H84 F79:G79">
    <cfRule type="expression" dxfId="13" priority="15">
      <formula>IF($C$79="permitted",FALSE,TRUE)</formula>
    </cfRule>
  </conditionalFormatting>
  <conditionalFormatting sqref="B61:B63">
    <cfRule type="expression" dxfId="12" priority="13">
      <formula>IF($C$44="permitted",TRUE,FALSE)</formula>
    </cfRule>
    <cfRule type="expression" dxfId="11" priority="14">
      <formula>IF($C$44="not permitted",TRUE,FALSE)</formula>
    </cfRule>
  </conditionalFormatting>
  <conditionalFormatting sqref="E63:H63">
    <cfRule type="expression" dxfId="10" priority="11">
      <formula>IF($C$44="permitted",TRUE,FALSE)</formula>
    </cfRule>
    <cfRule type="expression" dxfId="9" priority="12">
      <formula>IF($C$44="not permitted",TRUE,FALSE)</formula>
    </cfRule>
  </conditionalFormatting>
  <conditionalFormatting sqref="C51:H63">
    <cfRule type="expression" dxfId="8" priority="10">
      <formula>IF($J51="x",TRUE,FALSE)</formula>
    </cfRule>
  </conditionalFormatting>
  <conditionalFormatting sqref="C44:D44">
    <cfRule type="cellIs" dxfId="7" priority="6" operator="equal">
      <formula>"not permitted"</formula>
    </cfRule>
    <cfRule type="cellIs" dxfId="6" priority="7" operator="equal">
      <formula>"permitted"</formula>
    </cfRule>
    <cfRule type="cellIs" dxfId="5" priority="8" operator="equal">
      <formula>"permitted, subject to Step 4"</formula>
    </cfRule>
  </conditionalFormatting>
  <conditionalFormatting sqref="C69:D69">
    <cfRule type="expression" dxfId="4" priority="4">
      <formula>IF($C$69&lt;&gt;"acceptable",TRUE,FALSE)</formula>
    </cfRule>
    <cfRule type="expression" dxfId="3" priority="5">
      <formula>IF($C$69="acceptable",TRUE,FALSE)</formula>
    </cfRule>
  </conditionalFormatting>
  <conditionalFormatting sqref="C69:D69">
    <cfRule type="expression" dxfId="2" priority="2">
      <formula>IF($C$44="permitted",TRUE,FALSE)</formula>
    </cfRule>
    <cfRule type="expression" dxfId="1" priority="3">
      <formula>IF($C$44="not permitted",TRUE,FALSE)</formula>
    </cfRule>
  </conditionalFormatting>
  <conditionalFormatting sqref="H79">
    <cfRule type="expression" dxfId="0" priority="1">
      <formula>IF($C$79="permitted",FALSE,TRUE)</formula>
    </cfRule>
  </conditionalFormatting>
  <dataValidations disablePrompts="1" count="1">
    <dataValidation type="list" allowBlank="1" showInputMessage="1" showErrorMessage="1" sqref="C38:C42 C57 C63" xr:uid="{5114B8F0-AB0D-4094-95D1-411664298BF0}">
      <formula1>"Yes,No"</formula1>
    </dataValidation>
  </dataValidations>
  <pageMargins left="0.7" right="0.7" top="0.78740157499999996" bottom="0.78740157499999996" header="0.3" footer="0.3"/>
  <pageSetup paperSize="9"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TIA (US Law) Google Analytics</vt:lpstr>
      <vt:lpstr>'TIA (US Law) Google Analytics'!Druckbereich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VISCHER</dc:creator>
  <cp:lastModifiedBy>VISCHER</cp:lastModifiedBy>
  <cp:lastPrinted>2021-08-01T06:39:28Z</cp:lastPrinted>
  <dcterms:created xsi:type="dcterms:W3CDTF">2021-07-24T12:02:28Z</dcterms:created>
  <dcterms:modified xsi:type="dcterms:W3CDTF">2022-03-06T22:18:34Z</dcterms:modified>
</cp:coreProperties>
</file>