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66925"/>
  <mc:AlternateContent xmlns:mc="http://schemas.openxmlformats.org/markup-compatibility/2006">
    <mc:Choice Requires="x15">
      <x15ac:absPath xmlns:x15ac="http://schemas.microsoft.com/office/spreadsheetml/2010/11/ac" url="C:\Users\david\Desktop\"/>
    </mc:Choice>
  </mc:AlternateContent>
  <xr:revisionPtr revIDLastSave="0" documentId="13_ncr:1_{D4CEBA38-72AD-4F16-AFF1-16AEF940B24F}" xr6:coauthVersionLast="47" xr6:coauthVersionMax="47" xr10:uidLastSave="{00000000-0000-0000-0000-000000000000}"/>
  <bookViews>
    <workbookView xWindow="6996" yWindow="468" windowWidth="23892" windowHeight="15744" xr2:uid="{51ECAC9D-303D-45EC-8496-8DA137FB5F3D}"/>
  </bookViews>
  <sheets>
    <sheet name="DSFA Hauptblatt" sheetId="1" r:id="rId1"/>
    <sheet name="DSFA Massnahmenkatalog" sheetId="2" r:id="rId2"/>
    <sheet name="DSFA Risikokatalog" sheetId="3" r:id="rId3"/>
    <sheet name="FAQ" sheetId="7" r:id="rId4"/>
    <sheet name="Changelog" sheetId="5" r:id="rId5"/>
  </sheets>
  <definedNames>
    <definedName name="_xlnm.Print_Area" localSheetId="0">'DSFA Hauptblatt'!$A$1:$H$217</definedName>
    <definedName name="_xlnm.Print_Area" localSheetId="1">'DSFA Massnahmenkatalog'!$A$1:$H$105</definedName>
    <definedName name="_xlnm.Print_Area" localSheetId="2">'DSFA Risikokatalog'!$A$1:$D$83</definedName>
    <definedName name="Translate1" localSheetId="0">'DSFA Hauptblatt'!$A$1:$G$221</definedName>
    <definedName name="Translate2" localSheetId="1">'DSFA Massnahmenkatalog'!$B$8:$C$52</definedName>
    <definedName name="Translate3" localSheetId="1">'DSFA Massnahmenkatalog'!$B$58:$C$94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A2" i="7"/>
  <c r="A82" i="1"/>
  <c r="A81" i="1"/>
  <c r="A80" i="1"/>
  <c r="A79" i="1"/>
  <c r="A78" i="1"/>
  <c r="A77" i="1"/>
  <c r="A76" i="1"/>
  <c r="A75" i="1"/>
  <c r="A74" i="1"/>
  <c r="A73" i="1"/>
  <c r="A72" i="1"/>
  <c r="A71" i="1"/>
  <c r="A70" i="1"/>
  <c r="G128" i="1"/>
  <c r="D1" i="2"/>
  <c r="A94" i="2"/>
  <c r="A93" i="2"/>
  <c r="A92" i="2"/>
  <c r="A91" i="2"/>
  <c r="A90" i="2"/>
  <c r="A89" i="2"/>
  <c r="A88" i="2"/>
  <c r="A87" i="2"/>
  <c r="A86" i="2"/>
  <c r="A85" i="2"/>
  <c r="A84" i="2"/>
  <c r="A59" i="2"/>
  <c r="A58" i="2"/>
  <c r="A52" i="2"/>
  <c r="A51" i="2"/>
  <c r="A50" i="2"/>
  <c r="A49" i="2"/>
  <c r="A47" i="2"/>
  <c r="A46" i="2"/>
  <c r="A45" i="2"/>
  <c r="A44" i="2"/>
  <c r="A9" i="2"/>
  <c r="A8" i="2"/>
  <c r="G77" i="2"/>
  <c r="G76" i="2"/>
  <c r="D2" i="3"/>
  <c r="C2" i="3"/>
  <c r="G63" i="2"/>
  <c r="A66" i="1"/>
  <c r="A65" i="1"/>
  <c r="A64" i="1"/>
  <c r="A63" i="1"/>
  <c r="A62" i="1"/>
  <c r="A61" i="1"/>
  <c r="A60" i="1"/>
  <c r="A59" i="1"/>
  <c r="A58" i="1"/>
  <c r="A57" i="1"/>
  <c r="A112" i="1"/>
  <c r="A111" i="1"/>
  <c r="A110" i="1"/>
  <c r="A109" i="1"/>
  <c r="A108" i="1"/>
  <c r="A107" i="1"/>
  <c r="A106" i="1"/>
  <c r="A105" i="1"/>
  <c r="A104" i="1"/>
  <c r="A103" i="1"/>
  <c r="A102" i="1"/>
  <c r="A101" i="1"/>
  <c r="A117" i="1"/>
  <c r="A116" i="1"/>
  <c r="A115" i="1"/>
  <c r="A114" i="1"/>
  <c r="A113" i="1"/>
  <c r="A100" i="1"/>
  <c r="F2" i="2"/>
  <c r="F1" i="2"/>
  <c r="E2" i="2"/>
  <c r="E1" i="2"/>
  <c r="H2" i="1"/>
  <c r="H1" i="1"/>
  <c r="E3" i="1"/>
  <c r="E2" i="1"/>
  <c r="E1" i="1"/>
  <c r="A83" i="1"/>
  <c r="A69" i="1"/>
  <c r="A68" i="1"/>
  <c r="A67" i="1"/>
  <c r="A46" i="1"/>
  <c r="A47" i="1" s="1"/>
  <c r="F1" i="1"/>
  <c r="A199" i="1"/>
  <c r="A198" i="1"/>
  <c r="A197" i="1"/>
  <c r="A196" i="1"/>
  <c r="A195" i="1"/>
  <c r="A194" i="1"/>
  <c r="A193" i="1"/>
  <c r="A192" i="1"/>
  <c r="G84" i="2"/>
  <c r="G85" i="2"/>
  <c r="G86" i="2"/>
  <c r="G87" i="2"/>
  <c r="G88" i="2"/>
  <c r="G89" i="2"/>
  <c r="G90" i="2"/>
  <c r="G50" i="2"/>
  <c r="G49" i="2"/>
  <c r="G48" i="2"/>
  <c r="G47" i="2"/>
  <c r="G46" i="2"/>
  <c r="G45" i="2"/>
  <c r="G44" i="2"/>
  <c r="G43" i="2"/>
  <c r="A190" i="1"/>
  <c r="B213" i="1"/>
  <c r="C80" i="1"/>
  <c r="C77" i="1"/>
  <c r="C72" i="1"/>
  <c r="C75" i="1"/>
  <c r="C74" i="1"/>
  <c r="C78" i="1"/>
  <c r="C81" i="1"/>
  <c r="C82" i="1"/>
  <c r="C76" i="1"/>
  <c r="C71" i="1"/>
  <c r="C79" i="1"/>
  <c r="C70" i="1"/>
  <c r="C73" i="1"/>
  <c r="G74" i="1" l="1"/>
  <c r="G82" i="1"/>
  <c r="G72" i="1"/>
  <c r="G80" i="1"/>
  <c r="G75" i="1"/>
  <c r="G73" i="1"/>
  <c r="G81" i="1"/>
  <c r="G76" i="1"/>
  <c r="G71" i="1"/>
  <c r="G79" i="1"/>
  <c r="G70" i="1"/>
  <c r="G78" i="1"/>
  <c r="G77" i="1"/>
  <c r="A60" i="2"/>
  <c r="A10" i="2"/>
  <c r="A48" i="1"/>
  <c r="A191" i="1"/>
  <c r="G39" i="2"/>
  <c r="G38" i="2"/>
  <c r="G37" i="2"/>
  <c r="G36" i="2"/>
  <c r="G35" i="2"/>
  <c r="G34" i="2"/>
  <c r="G51" i="2"/>
  <c r="G42" i="2"/>
  <c r="G41" i="2"/>
  <c r="G40" i="2"/>
  <c r="G33" i="2"/>
  <c r="G32" i="2"/>
  <c r="G31" i="2"/>
  <c r="G30" i="2"/>
  <c r="B170" i="1"/>
  <c r="D3" i="1"/>
  <c r="D2"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A168" i="1"/>
  <c r="A167" i="1"/>
  <c r="A166" i="1"/>
  <c r="A165" i="1"/>
  <c r="A164" i="1"/>
  <c r="A163" i="1"/>
  <c r="A162" i="1"/>
  <c r="A161" i="1"/>
  <c r="A160" i="1"/>
  <c r="A159" i="1"/>
  <c r="A158" i="1"/>
  <c r="A157" i="1"/>
  <c r="A156" i="1"/>
  <c r="A155" i="1"/>
  <c r="A154" i="1"/>
  <c r="A153" i="1"/>
  <c r="A152" i="1"/>
  <c r="A151" i="1"/>
  <c r="A150" i="1"/>
  <c r="A149" i="1"/>
  <c r="A147" i="1"/>
  <c r="A146" i="1"/>
  <c r="A145" i="1"/>
  <c r="A148" i="1" s="1"/>
  <c r="A28" i="3"/>
  <c r="A29" i="3" s="1"/>
  <c r="A30" i="3" s="1"/>
  <c r="A31" i="3" s="1"/>
  <c r="A32" i="3" s="1"/>
  <c r="A33" i="3" s="1"/>
  <c r="A27" i="3"/>
  <c r="A26" i="3"/>
  <c r="A25" i="3"/>
  <c r="A24" i="3"/>
  <c r="A23" i="3"/>
  <c r="A22" i="3"/>
  <c r="A21" i="3"/>
  <c r="A20" i="3"/>
  <c r="A19" i="3"/>
  <c r="A18" i="3"/>
  <c r="A17" i="3"/>
  <c r="A16" i="3"/>
  <c r="A15" i="3"/>
  <c r="A14" i="3"/>
  <c r="G94" i="2"/>
  <c r="G93" i="2"/>
  <c r="G92" i="2"/>
  <c r="G91" i="2"/>
  <c r="G83" i="2"/>
  <c r="G82" i="2"/>
  <c r="G81" i="2"/>
  <c r="G80" i="2"/>
  <c r="G79" i="2"/>
  <c r="G78" i="2"/>
  <c r="G75" i="2"/>
  <c r="G74" i="2"/>
  <c r="G73" i="2"/>
  <c r="G72" i="2"/>
  <c r="G71" i="2"/>
  <c r="G70" i="2"/>
  <c r="G69" i="2"/>
  <c r="G68" i="2"/>
  <c r="G67" i="2"/>
  <c r="G66" i="2"/>
  <c r="G65" i="2"/>
  <c r="G64" i="2"/>
  <c r="G62" i="2"/>
  <c r="G61" i="2"/>
  <c r="G60" i="2"/>
  <c r="G59" i="2"/>
  <c r="G58" i="2"/>
  <c r="G29" i="2"/>
  <c r="G28" i="2"/>
  <c r="G27" i="2"/>
  <c r="G26" i="2"/>
  <c r="G25" i="2"/>
  <c r="G24" i="2"/>
  <c r="G23" i="2"/>
  <c r="G22" i="2"/>
  <c r="G21" i="2"/>
  <c r="G52" i="2"/>
  <c r="G20" i="2"/>
  <c r="G19" i="2"/>
  <c r="G18" i="2"/>
  <c r="G17" i="2"/>
  <c r="G16" i="2"/>
  <c r="G15" i="2"/>
  <c r="G14" i="2"/>
  <c r="G13" i="2"/>
  <c r="G12" i="2"/>
  <c r="G11" i="2"/>
  <c r="G10" i="2"/>
  <c r="G9" i="2"/>
  <c r="G130" i="1"/>
  <c r="G129" i="1"/>
  <c r="G1" i="1"/>
  <c r="A2" i="3"/>
  <c r="A1" i="3"/>
  <c r="A2" i="2"/>
  <c r="A1" i="2"/>
  <c r="C1" i="3"/>
  <c r="D1" i="3"/>
  <c r="A69" i="3"/>
  <c r="A70" i="3" s="1"/>
  <c r="A71" i="3" s="1"/>
  <c r="A72" i="3" s="1"/>
  <c r="A73" i="3" s="1"/>
  <c r="A74" i="3" s="1"/>
  <c r="A75" i="3" s="1"/>
  <c r="A76" i="3" s="1"/>
  <c r="A77" i="3" s="1"/>
  <c r="A78" i="3" s="1"/>
  <c r="A54" i="3"/>
  <c r="A55" i="3" s="1"/>
  <c r="A56" i="3" s="1"/>
  <c r="A57" i="3" s="1"/>
  <c r="A58" i="3" s="1"/>
  <c r="A59" i="3" s="1"/>
  <c r="A60" i="3" s="1"/>
  <c r="A61" i="3" s="1"/>
  <c r="A62" i="3" s="1"/>
  <c r="A63" i="3" s="1"/>
  <c r="A39" i="3"/>
  <c r="A40" i="3" s="1"/>
  <c r="A41" i="3" s="1"/>
  <c r="A42" i="3" s="1"/>
  <c r="A43" i="3" s="1"/>
  <c r="A44" i="3" s="1"/>
  <c r="A45" i="3" s="1"/>
  <c r="A46" i="3" s="1"/>
  <c r="A47" i="3" s="1"/>
  <c r="A48" i="3" s="1"/>
  <c r="E10" i="3"/>
  <c r="A10" i="3"/>
  <c r="A11" i="3" s="1"/>
  <c r="A12" i="3" s="1"/>
  <c r="C1" i="1"/>
  <c r="E33" i="3"/>
  <c r="E32" i="3"/>
  <c r="E31" i="3"/>
  <c r="E30" i="3"/>
  <c r="E29" i="3"/>
  <c r="E28" i="3"/>
  <c r="E13" i="3"/>
  <c r="E12" i="3"/>
  <c r="E11" i="3"/>
  <c r="A61" i="2" l="1"/>
  <c r="A11" i="2"/>
  <c r="A12" i="2"/>
  <c r="A49" i="1"/>
  <c r="A13" i="3"/>
  <c r="B87" i="1"/>
  <c r="B44" i="1"/>
  <c r="B95" i="2"/>
  <c r="C57" i="2"/>
  <c r="C7" i="2"/>
  <c r="G8" i="2"/>
  <c r="B53" i="2"/>
  <c r="A62" i="2" l="1"/>
  <c r="A13" i="2"/>
  <c r="A14" i="2"/>
  <c r="A15" i="2"/>
  <c r="A50" i="1"/>
  <c r="A51" i="1" l="1"/>
  <c r="A52" i="1" s="1"/>
  <c r="A64" i="2"/>
  <c r="A66" i="2" s="1"/>
  <c r="A65" i="2"/>
  <c r="A63" i="2"/>
  <c r="A16" i="2"/>
  <c r="A17" i="2"/>
  <c r="A53" i="1" l="1"/>
  <c r="A67" i="2"/>
  <c r="A18" i="2"/>
  <c r="A54" i="1" l="1"/>
  <c r="A55" i="1"/>
  <c r="A68" i="2"/>
  <c r="A19" i="2"/>
  <c r="A56" i="1" l="1"/>
  <c r="A89" i="1" s="1"/>
  <c r="A90" i="1" s="1"/>
  <c r="A91" i="1" s="1"/>
  <c r="A69" i="2"/>
  <c r="A70" i="2"/>
  <c r="A71" i="2" s="1"/>
  <c r="A72" i="2" s="1"/>
  <c r="A20" i="2"/>
  <c r="A21" i="2"/>
  <c r="A22" i="2" s="1"/>
  <c r="A23" i="2" s="1"/>
  <c r="A92" i="1" l="1"/>
  <c r="A93" i="1" s="1"/>
  <c r="A94" i="1" s="1"/>
  <c r="A95" i="1" s="1"/>
  <c r="A96" i="1" s="1"/>
  <c r="A97" i="1" s="1"/>
  <c r="A98" i="1" s="1"/>
  <c r="A99" i="1" s="1"/>
  <c r="A73" i="2"/>
  <c r="A95" i="2"/>
  <c r="A74" i="2"/>
  <c r="A75" i="2" s="1"/>
  <c r="A76" i="2" s="1"/>
  <c r="A77" i="2" s="1"/>
  <c r="A78" i="2" s="1"/>
  <c r="A79" i="2" s="1"/>
  <c r="A80" i="2" s="1"/>
  <c r="A81" i="2" s="1"/>
  <c r="A82" i="2" s="1"/>
  <c r="A83" i="2" s="1"/>
  <c r="A24" i="2"/>
  <c r="A25" i="2" s="1"/>
  <c r="A26" i="2" s="1"/>
  <c r="A27" i="2" s="1"/>
  <c r="A28" i="2" s="1"/>
  <c r="A29" i="2" s="1"/>
  <c r="A30" i="2" s="1"/>
  <c r="A31" i="2" s="1"/>
  <c r="A32" i="2" s="1"/>
  <c r="A33" i="2" s="1"/>
  <c r="A34" i="2" s="1"/>
  <c r="A35" i="2" s="1"/>
  <c r="A36" i="2" s="1"/>
  <c r="A37" i="2" s="1"/>
  <c r="A38" i="2" s="1"/>
  <c r="A39" i="2" s="1"/>
  <c r="A40" i="2" s="1"/>
  <c r="A41" i="2" s="1"/>
  <c r="A42" i="2" s="1"/>
  <c r="A43" i="2" s="1"/>
  <c r="A48" i="2" s="1"/>
  <c r="C96" i="2" l="1"/>
  <c r="B96" i="2"/>
  <c r="A53" i="2"/>
  <c r="C54" i="2" s="1"/>
  <c r="C106" i="1"/>
  <c r="C117" i="1"/>
  <c r="C109" i="1"/>
  <c r="C100" i="1"/>
  <c r="C50" i="1"/>
  <c r="C56" i="1"/>
  <c r="C108" i="1"/>
  <c r="C69" i="1"/>
  <c r="C57" i="1"/>
  <c r="C54" i="1"/>
  <c r="C62" i="1"/>
  <c r="C103" i="1"/>
  <c r="C111" i="1"/>
  <c r="C67" i="1"/>
  <c r="C47" i="1"/>
  <c r="C114" i="1"/>
  <c r="C52" i="1"/>
  <c r="C98" i="1"/>
  <c r="C51" i="1"/>
  <c r="C64" i="1"/>
  <c r="C92" i="1"/>
  <c r="C101" i="1"/>
  <c r="C94" i="1"/>
  <c r="C115" i="1"/>
  <c r="C65" i="1"/>
  <c r="C58" i="1"/>
  <c r="C112" i="1"/>
  <c r="C102" i="1"/>
  <c r="C104" i="1"/>
  <c r="C83" i="1"/>
  <c r="C66" i="1"/>
  <c r="C93" i="1"/>
  <c r="C55" i="1"/>
  <c r="C89" i="1"/>
  <c r="C96" i="1"/>
  <c r="C68" i="1"/>
  <c r="C59" i="1"/>
  <c r="C110" i="1"/>
  <c r="C60" i="1"/>
  <c r="C116" i="1"/>
  <c r="C113" i="1"/>
  <c r="C105" i="1"/>
  <c r="C49" i="1"/>
  <c r="C99" i="1"/>
  <c r="C97" i="1"/>
  <c r="C90" i="1"/>
  <c r="C46" i="1"/>
  <c r="C48" i="1"/>
  <c r="C63" i="1"/>
  <c r="C95" i="1"/>
  <c r="C91" i="1"/>
  <c r="C107" i="1"/>
  <c r="C61" i="1"/>
  <c r="C53" i="1"/>
  <c r="B54" i="2" l="1"/>
  <c r="G102" i="1"/>
  <c r="G98" i="1"/>
  <c r="G103" i="1"/>
  <c r="G106" i="1"/>
  <c r="G94" i="1"/>
  <c r="G110" i="1"/>
  <c r="G101" i="1"/>
  <c r="G105" i="1"/>
  <c r="G92" i="1"/>
  <c r="G89" i="1"/>
  <c r="G112" i="1"/>
  <c r="G93" i="1"/>
  <c r="G117" i="1"/>
  <c r="G114" i="1"/>
  <c r="G97" i="1"/>
  <c r="G108" i="1"/>
  <c r="G104" i="1"/>
  <c r="G100" i="1"/>
  <c r="G116" i="1"/>
  <c r="G115" i="1"/>
  <c r="G96" i="1"/>
  <c r="G111" i="1"/>
  <c r="G91" i="1"/>
  <c r="G99" i="1"/>
  <c r="G109" i="1"/>
  <c r="G90" i="1"/>
  <c r="G95" i="1"/>
  <c r="G107" i="1"/>
  <c r="G113" i="1"/>
  <c r="G61" i="1"/>
  <c r="G53" i="1"/>
  <c r="G66" i="1"/>
  <c r="C203" i="1" s="1"/>
  <c r="D203" i="1" s="1"/>
  <c r="G58" i="1"/>
  <c r="G54" i="1"/>
  <c r="G63" i="1"/>
  <c r="G55" i="1"/>
  <c r="G60" i="1"/>
  <c r="G52" i="1"/>
  <c r="G65" i="1"/>
  <c r="G57" i="1"/>
  <c r="G62" i="1"/>
  <c r="G59" i="1"/>
  <c r="G64" i="1"/>
  <c r="G56" i="1"/>
  <c r="G68" i="1"/>
  <c r="G51" i="1"/>
  <c r="G69" i="1"/>
  <c r="G50" i="1"/>
  <c r="G67" i="1"/>
  <c r="G83" i="1"/>
  <c r="G49" i="1"/>
  <c r="G48" i="1"/>
  <c r="G47" i="1"/>
  <c r="G46" i="1"/>
  <c r="C2" i="1" l="1"/>
  <c r="A128" i="1"/>
  <c r="A129" i="1" l="1"/>
  <c r="A130" i="1" l="1"/>
  <c r="A131" i="1" l="1"/>
  <c r="A132" i="1" l="1"/>
  <c r="A133" i="1" l="1"/>
  <c r="A134" i="1" l="1"/>
  <c r="A135" i="1" l="1"/>
  <c r="A136" i="1" s="1"/>
  <c r="A137" i="1" s="1"/>
  <c r="A138" i="1" s="1"/>
  <c r="A139" i="1" s="1"/>
  <c r="A140" i="1" s="1"/>
  <c r="A141" i="1" s="1"/>
  <c r="A142" i="1" s="1"/>
  <c r="A143" i="1" s="1"/>
  <c r="A144" i="1" s="1"/>
  <c r="D1" i="1" l="1"/>
</calcChain>
</file>

<file path=xl/sharedStrings.xml><?xml version="1.0" encoding="utf-8"?>
<sst xmlns="http://schemas.openxmlformats.org/spreadsheetml/2006/main" count="756" uniqueCount="479">
  <si>
    <t>Datenschutz-Folgenabschätzung (DSFA)</t>
  </si>
  <si>
    <t>Abteilung:</t>
  </si>
  <si>
    <t>Verantwortlich intern:</t>
  </si>
  <si>
    <t>Musterfirma AG</t>
  </si>
  <si>
    <t>Bettina Bauer</t>
  </si>
  <si>
    <t>Was vorgesehen ist:</t>
  </si>
  <si>
    <t>Welche Daten bearbeitet werden:</t>
  </si>
  <si>
    <t>Wessen Daten bearbeitet werden:</t>
  </si>
  <si>
    <t>Wann die Datenbearbeitung realisiert werden soll:</t>
  </si>
  <si>
    <t>1.</t>
  </si>
  <si>
    <t>Wer?</t>
  </si>
  <si>
    <t>Wann?</t>
  </si>
  <si>
    <t>Status?</t>
  </si>
  <si>
    <t>1.01</t>
  </si>
  <si>
    <t>1.02</t>
  </si>
  <si>
    <t>1.03</t>
  </si>
  <si>
    <t>1.05</t>
  </si>
  <si>
    <t>1.06</t>
  </si>
  <si>
    <t>1.07</t>
  </si>
  <si>
    <t>1.08</t>
  </si>
  <si>
    <t>Weitere Besonderheiten:</t>
  </si>
  <si>
    <t>2.</t>
  </si>
  <si>
    <t>Erforderlichkeit / Verhältnismässigkeit</t>
  </si>
  <si>
    <t>2.01</t>
  </si>
  <si>
    <t>2.02</t>
  </si>
  <si>
    <t>Name des Vorhabens:</t>
  </si>
  <si>
    <t>Status der DSFA:</t>
  </si>
  <si>
    <t>Unternehmen (Verantwortlicher):</t>
  </si>
  <si>
    <t>Behandlung von Anrufen im Call Center</t>
  </si>
  <si>
    <t>X</t>
  </si>
  <si>
    <t>Nr.</t>
  </si>
  <si>
    <t>Organisatorische Massnahmen</t>
  </si>
  <si>
    <t>Technische Massnahmen</t>
  </si>
  <si>
    <t>Gewählt</t>
  </si>
  <si>
    <t>Bemerkungen:</t>
  </si>
  <si>
    <t>(wählen)</t>
  </si>
  <si>
    <t>3.</t>
  </si>
  <si>
    <t>4.</t>
  </si>
  <si>
    <t>5.</t>
  </si>
  <si>
    <t>Schlussbeurteilung</t>
  </si>
  <si>
    <t>Zurück zum Hauptblatt</t>
  </si>
  <si>
    <t>Was wir dagegen tun</t>
  </si>
  <si>
    <t>Anrufer</t>
  </si>
  <si>
    <t>Hoch</t>
  </si>
  <si>
    <t>Mittel ab:</t>
  </si>
  <si>
    <t>Hoch ab:</t>
  </si>
  <si>
    <t>Jahre:</t>
  </si>
  <si>
    <t>Status</t>
  </si>
  <si>
    <t>Zuständig</t>
  </si>
  <si>
    <t xml:space="preserve"> </t>
  </si>
  <si>
    <t>Risiko
(1-16)</t>
  </si>
  <si>
    <t>* Vor dem Anklicken die gewünschte Zelle anwählen.</t>
  </si>
  <si>
    <t>Allgemeine Risiken</t>
  </si>
  <si>
    <t>Spezifische Risiken im Bereich XYZ</t>
  </si>
  <si>
    <t>Kommentar betroffene Personen (falls anwendbar):</t>
  </si>
  <si>
    <t>Existieren hohe Risiken?</t>
  </si>
  <si>
    <t>Kommentar Aufsichtsbehörde (falls anwendbar):</t>
  </si>
  <si>
    <t>Kommentar interne/r Datenschutzbeauftragte/r:</t>
  </si>
  <si>
    <t>Begründung/Kommentar:</t>
  </si>
  <si>
    <t>Entscheid zum Vorhaben:</t>
  </si>
  <si>
    <t xml:space="preserve">Person, Datum:  </t>
  </si>
  <si>
    <t>Beschreibung des Vorhabens</t>
  </si>
  <si>
    <t>Warum die Datenbearbeitung datensparsam, zeitlich auf das nötige begrenzt und auch sonst verhältnismässig ist:</t>
  </si>
  <si>
    <t>Warum die Datenbearbeitung nötig ist bzw. es aus Sicht der betroffenen Personen keine weniger eingreifende Vorgehensweise gibt:</t>
  </si>
  <si>
    <t>Mittel</t>
  </si>
  <si>
    <t>Stimmabdruck, ID der Person, Tonaufnahmen</t>
  </si>
  <si>
    <t>Customer Support</t>
  </si>
  <si>
    <t>Anleitung</t>
  </si>
  <si>
    <t>Eine Weisung ist besonders in jenen Fällen wichtig, in denen die Personendaten, die in der Lösung bearbeitet werden, von den Mitarbeitenden zweckentfremdet werden könnten.</t>
  </si>
  <si>
    <t>Geplant</t>
  </si>
  <si>
    <t>Katalog von möglichen unerwünschten negativen Folgen für betroffene Personen</t>
  </si>
  <si>
    <t>Spezifische Risiken für das konkrete Vorhaben (wie im Hauptblatt beschrieben)</t>
  </si>
  <si>
    <t>VoiceID</t>
  </si>
  <si>
    <t>Hinweis:</t>
  </si>
  <si>
    <t>Geringfügig</t>
  </si>
  <si>
    <t>Überschaubar</t>
  </si>
  <si>
    <t>Substanziell</t>
  </si>
  <si>
    <t>Gross</t>
  </si>
  <si>
    <t>Sehr tief</t>
  </si>
  <si>
    <t>Tief</t>
  </si>
  <si>
    <t>Eintrittswahr-scheinlichkeit (alles in allem)</t>
  </si>
  <si>
    <t>Wie wir das Restrisiko einschätzen</t>
  </si>
  <si>
    <t>Was wir dagegen tun können</t>
  </si>
  <si>
    <t>Wie das Restrisiko allgemein einzuschätzen ist</t>
  </si>
  <si>
    <t>Mögliche unerwünschte negative Folgen</t>
  </si>
  <si>
    <t>Schulung</t>
  </si>
  <si>
    <t xml:space="preserve">Wir schulen den korrekten Einsatz der Lösung, um das Risiko von Fehlern in der Bearbeitung der Personendaten zu reduzieren. </t>
  </si>
  <si>
    <t>Weisung</t>
  </si>
  <si>
    <t>Benutzeranleitung</t>
  </si>
  <si>
    <t>Wir geben den Mitarbeitenden eine Benutzeranleitung, die ihnen zeigt, wie sie die Lösung korrekt benutzen und wie diese funktioniert. Dies reduziert das Risiko von Fehlern, welche für betroffene Personen nachteilig sein könnten.</t>
  </si>
  <si>
    <t>Wir protokollieren, wann von wem Personendaten eingegeben, verändert oder bekanntgegeben  werden.  Dies stellt die Nachvollziehbarkeit der Bearbeitung der Personendaten in der Lösung sicher.</t>
  </si>
  <si>
    <t>Protokollierung (erweitert)</t>
  </si>
  <si>
    <t>Beschreibung und Wirkung</t>
  </si>
  <si>
    <t>Geheimhaltungspflicht</t>
  </si>
  <si>
    <t>Wir sorgen dafür, dass Personen mit Zugang zu den nicht öffentlichen Personendaten erhalten, einer gesetzlichen oder vertraglichen Geheimhaltungspflicht unterliegen, um so die Personendaten vor einer ungewollten oder unerlaubten Offenbarung zu schützen.</t>
  </si>
  <si>
    <t>Weisungsrecht</t>
  </si>
  <si>
    <t>Wir haben gegenüber den Personen, welche für uns die Personendaten bearbeiten können, ein Weisungsrecht.</t>
  </si>
  <si>
    <t>Vertragliche Regelung der Bearbeitung</t>
  </si>
  <si>
    <t>Wir haben die Bearbeitung der Personendaten mit den daran beteiligten Stellen vertraglich geregelt. So stellen wirken wir darauf hin, dass die Daten nur so wie erlaubt bearbeitet werden.</t>
  </si>
  <si>
    <t>Berechtigungskonzept</t>
  </si>
  <si>
    <t>Wir haben ein Berechtigungskonzept nach dem "Need-to-Know"-Prinzip festgelegt. Auf diese Weise können wir Datensicherheitsrisiken begrenzen und zugleich die Verhältnismässigkeit der Bearbeitung betreffend Zugriffsberechtigte sicherstellen.</t>
  </si>
  <si>
    <t>Zugriffskontrolle</t>
  </si>
  <si>
    <t>Zugangskontrolle</t>
  </si>
  <si>
    <t>Benutzerkontrolle</t>
  </si>
  <si>
    <t>Nur berechtigte Personen haben einen physischen Zugang zu den Räumlichkeiten und Anlagen, in denen Personendaten bearbeitet werden. Damit verhindern wir eine missbräuchliche oder sonst unkontrollierte Nutzung.</t>
  </si>
  <si>
    <t>Wir authentifizieren alle Benutzer, die auf unsere Systeme zugreifen wollen. Damit wirken wir einer missbräuchlichen oder sonst unkontrollierten Nutzung entgegen. Dies dient auch der Protokollierung.</t>
  </si>
  <si>
    <t>Kontrolle der Protokolle (Echtzeit)</t>
  </si>
  <si>
    <t>Kontrolle der Protokolle (periodisch)</t>
  </si>
  <si>
    <t>Wir werten die Protokollierung in Echtzeit aus, um Unregelmässigkeiten festzustellen. Dies hilft uns, die Datensicherheit zu erhöhen und Verletzungen des Datenschutzes festzustellen.</t>
  </si>
  <si>
    <t>Wir werten die Protokollierung periodisch aus, um Unregelmässigkeiten festzustellen. Dies hilft uns, die Datensicherheit zu erhöhen und Verletzungen des Datenschutzes festzustellen.</t>
  </si>
  <si>
    <t>Verschlüsselung "at rest"</t>
  </si>
  <si>
    <t>Verschlüsselung "mobil"</t>
  </si>
  <si>
    <t>Verschlüsselung "in transit"</t>
  </si>
  <si>
    <t>Wir verschlüsseln mobile Datenträger (inkl. mobile Computer), welche die Personendaten enthalten, so dass eine unbefugte Person damit nichts anfangen kann.</t>
  </si>
  <si>
    <t>Wir verschlüsseln die Personendaten, wenn sie auf unseren Systemen gespeichert sind (d.h. im ruhenden Zustand). Wer an die Systeme gelangt, kann so nichts mit den Daten anfangen.</t>
  </si>
  <si>
    <t>Die Übermittlung von Personendaten erfolgt bei uns verschlüsselt. Sie können so während der Übermittlung nicht abgehört werden.</t>
  </si>
  <si>
    <t>Wir können über das eingesetzte System grundsätzlich kontrollieren, wer die Schlüssel verwenden kann (z.B. welche Benutzer sie benutzen können, um die Personendaten zu entschlüsseln). Damit wirken wir einem Zugriff durch unbefugte Personen vor.</t>
  </si>
  <si>
    <t>Backups</t>
  </si>
  <si>
    <t>Backups (air-gapped)</t>
  </si>
  <si>
    <t>Wir machen regelmässig Backups aller Personendaten und kontrollieren diese periodisch.</t>
  </si>
  <si>
    <t>Backups (separate Aufbewahrung)</t>
  </si>
  <si>
    <t>Die Backups lagern wir an einem anderen Standort, damit sie auch im Katastrophenfall nicht verloren sind.</t>
  </si>
  <si>
    <t>Die Backups sind von unserem System physisch getrennt, so dass unbefugte Personen auf unserem System nicht auf sie zugreifen und sie zerstören können.</t>
  </si>
  <si>
    <t>Malware-Schutz</t>
  </si>
  <si>
    <t>Wir setzen eine Lösung zur Erkennung und Beseitigung von Malware ein, die auch die hier relevanten Personendaten bzw. die Systeme schützt, auf welchen diese bearbeitet werden.</t>
  </si>
  <si>
    <t>Patch-Management</t>
  </si>
  <si>
    <t>Ersatz bei Ausfall</t>
  </si>
  <si>
    <t>Notfall-Plan</t>
  </si>
  <si>
    <t>Wir haben einen Plan für den Notfall, d.h. wenn die Datensicherheit der Lösung bzw. Personendaten (Vertraulichkeit, Integrität, Verfügbarkeit) nicht mehr gewährleistet ist.</t>
  </si>
  <si>
    <t>Prozess für Auskunftsrecht</t>
  </si>
  <si>
    <t>Prozess für Löschgesuche</t>
  </si>
  <si>
    <t>Prozess für andere Betroffenenbegehren</t>
  </si>
  <si>
    <t>Datenschutzerklärung</t>
  </si>
  <si>
    <t>Hinweise auf die Datenerhebung</t>
  </si>
  <si>
    <t>Datenschutz-Audits</t>
  </si>
  <si>
    <t>Compliance-Check</t>
  </si>
  <si>
    <t>Wir haben definiert, wer für Auskunftsbegehren verantwortlich ist. Diese Person weiss, was zu tun ist.</t>
  </si>
  <si>
    <t>Wir haben definiert, wer für Löschgesuche verantwortlich ist. Diese Person weiss, was zu tun ist.</t>
  </si>
  <si>
    <t>Wir haben definiert, wer für andere Begehren von betroffenen Personen verantwortlich ist. Diese Person weiss, was zu tun ist.</t>
  </si>
  <si>
    <t>ISMS</t>
  </si>
  <si>
    <t xml:space="preserve">Wir haben die hier relevante Bearbeitung von Personendaten auf ihre Datenschutzkonformität erfolgreich prüfen lassen. </t>
  </si>
  <si>
    <t>Wenn wir Personendaten erheben, weisen wir die betroffenen Personen nicht nur in der Datenschutzerklärung darauf hin, sondern auch auf Formularen, Schildern oder andere geeignete Weise, die sie sofort erkennen können.</t>
  </si>
  <si>
    <t>Wir haben die hier relevante Erhebung und sonstige Bearbeitung von Personendaten in einer Gesetzes-konformen Datenschutzerklärung dargelegt.</t>
  </si>
  <si>
    <t>Hierzu besteht vorbehältlich der Ausnahmen nach Art. 20 DSG eine gesetzliche Pflicht (Art. 19 DSG).</t>
  </si>
  <si>
    <t>Auskunftsrecht sichergestellt</t>
  </si>
  <si>
    <t>Löschrecht sichergestellt</t>
  </si>
  <si>
    <t>Berichtigungsmöglichkeit sichergestellt</t>
  </si>
  <si>
    <t>Meldung von Data Breaches</t>
  </si>
  <si>
    <t>Auftragsbearbeitungsvertrag</t>
  </si>
  <si>
    <t>Wir haben mit den von uns eingesetzten Auftragsbearbeitern einen Vertrag gemäss den gesetzlichen Vorgaben abgeschlossen.</t>
  </si>
  <si>
    <t>Export in unsichere Drittländer geregelt</t>
  </si>
  <si>
    <t>Soweit Personendaten hier in unsichere Drittländer bekanntgegeben werden (auch via Fernzugriff) haben wir die gesetzlich vorgeschriebenen Schutzmassnahmen getroffen, sofern wir uns nicht auf eine Ausnahme berufen können.</t>
  </si>
  <si>
    <t>MFA für privilegierte Zugriffe</t>
  </si>
  <si>
    <t>MFA für externe Zugriffe</t>
  </si>
  <si>
    <t>Katalog möglicher Massnahmen zum Schutz der betroffenen Personen</t>
  </si>
  <si>
    <t xml:space="preserve">      Bedeutung:</t>
  </si>
  <si>
    <r>
      <rPr>
        <i/>
        <sz val="11"/>
        <color theme="1"/>
        <rFont val="Calibri"/>
        <family val="2"/>
        <scheme val="minor"/>
      </rPr>
      <t>Überschaubar</t>
    </r>
    <r>
      <rPr>
        <sz val="11"/>
        <color theme="1"/>
        <rFont val="Calibri"/>
        <family val="2"/>
        <scheme val="minor"/>
      </rPr>
      <t xml:space="preserve"> = Starke Unannehmlichkeiten, mit denen die Betroffenen mit einiger Anstrengung noch fertig werden</t>
    </r>
  </si>
  <si>
    <r>
      <rPr>
        <i/>
        <sz val="11"/>
        <color theme="1"/>
        <rFont val="Calibri"/>
        <family val="2"/>
        <scheme val="minor"/>
      </rPr>
      <t>Gross</t>
    </r>
    <r>
      <rPr>
        <sz val="11"/>
        <color theme="1"/>
        <rFont val="Calibri"/>
        <family val="2"/>
        <scheme val="minor"/>
      </rPr>
      <t xml:space="preserve"> = Signifikante oder sogar finale Unannehmlichkeiten, mit denen Betroffene nicht umgehen können</t>
    </r>
  </si>
  <si>
    <r>
      <rPr>
        <i/>
        <sz val="11"/>
        <color theme="1"/>
        <rFont val="Calibri"/>
        <family val="2"/>
        <scheme val="minor"/>
      </rPr>
      <t xml:space="preserve">Substanziell </t>
    </r>
    <r>
      <rPr>
        <sz val="11"/>
        <color theme="1"/>
        <rFont val="Calibri"/>
        <family val="2"/>
        <scheme val="minor"/>
      </rPr>
      <t>= Signifikante Unannehmlichkeiten, mit denen Betroffene nur mit ernsthaften Schwierigkeiten umgehen können</t>
    </r>
  </si>
  <si>
    <t>Folgen für die betroffenen Personen</t>
  </si>
  <si>
    <t>Eintrittswahrscheinlichkeit dieser Folgen</t>
  </si>
  <si>
    <t>Aufbewahrungsfristen definiert</t>
  </si>
  <si>
    <t>Wir haben festgelegt, wie lange wir die diversen, hier relevanten Personendaten benötigen bzw. aufbewahrt haben müssen.</t>
  </si>
  <si>
    <t>Wir führen regelmässig Datenschutz-Audits durch, die auch das Vorhaben bzw. die vorliegend relevante Bearbeitung von Personendaten umfassen. So können Defizite besser entdeckt und beseitigt werden.</t>
  </si>
  <si>
    <t>Wir haben ein Management-System für Informationssicherheit (ISMS). Damit stellen wir sicher, dass die Informationssicherheit auch in Bezug auf das Vorhaben und die damit bearbeiteten Personendaten regelmässig überprüft und bei Bedarf nachgebessert wird.</t>
  </si>
  <si>
    <t>Wir haben sichergestellt, dass eine Verletzung der Datensicherheit im Zusammenhang mit dem Vorhaben bzw. den hier bearbeiteten Personendaten sofort der richtigen Stelle gemeldet wird, damit sie die nötigen Schritte ergreifen kann.</t>
  </si>
  <si>
    <t>Nur berechtigte Personen können auf die nicht-öffentlichen Personendaten des Vorhabens zugreifen. Damit wirken wir einer missbräuchlichen oder sonst unkontrollierten Nutzung entgegen.</t>
  </si>
  <si>
    <t>Alle Benutzer, die von extern auf die Systeme zugreifen wollen, mit denen die hier relevaten Personendaten bearbeitet werden, müssten sich mittels einer Multi-Faktor-Authentisierung authentisieren.</t>
  </si>
  <si>
    <t>Alle Benutzer, die erhöhte Privilegien im Hinblick auf die Systeme haben, mit denen die hier relevaten Personendaten bearbeitet werden, müssten sich mittels einer Multi-Faktor-Authentisierung authentisieren.</t>
  </si>
  <si>
    <t>Wir zeichnen das Speichern, Verändern, Lesen, Bekanntgeben, Löschen und Vernichten von Personendaten in hier benutzten Systemen auf. Die Audit-Logs bewahren wir mind. ein Jahr getrennt von diesem System auf. Dies erlaubt uns Datenschutzverletzungen mindestens nachträglich aufzudecken und zu ahnden und Verbesserungen vorzunehmen. Es hat auch eine präventive Wirkung.</t>
  </si>
  <si>
    <t>Wir haben für den Fall eines längeren Ausfalls der Systeme für die hier relevanten Datenbearbeitungen eine Umgehungslösung, damit wir die wichtigsten betroffenen Geschäftsprozesse weiterführen können.</t>
  </si>
  <si>
    <t>Wir haben einen Prozess, der sicherstellt, dass die für die Bearbeitung der Personendaten benutzten Systeme stets auf dem neusten Sicherheitsstand gehalten und bekannte kritische Lücken so rasch wie möglich geschlossen werden.</t>
  </si>
  <si>
    <t>Wir haben dafür gesorgt, dass wir über die für das Vorhaben bearbeiteten Personendaten im Falle einer Anfrage einer betroffenen Person Auskunft erteilen können, soweit wir das müssen bzw. dürfen.</t>
  </si>
  <si>
    <t>Penetrationstests</t>
  </si>
  <si>
    <r>
      <t xml:space="preserve">Personendaten des Vorhabens werden </t>
    </r>
    <r>
      <rPr>
        <b/>
        <sz val="10"/>
        <color theme="1"/>
        <rFont val="Calibri"/>
        <family val="2"/>
        <scheme val="minor"/>
      </rPr>
      <t>versehentlich ganz oder teilweise gelöscht</t>
    </r>
    <r>
      <rPr>
        <sz val="10"/>
        <color theme="1"/>
        <rFont val="Calibri"/>
        <family val="2"/>
        <scheme val="minor"/>
      </rPr>
      <t>. Dies führt zu einem Nachteil für die betroffenen Personen.</t>
    </r>
  </si>
  <si>
    <r>
      <t xml:space="preserve">Personendaten des Vorhabens werden von einem </t>
    </r>
    <r>
      <rPr>
        <b/>
        <sz val="10"/>
        <color theme="1"/>
        <rFont val="Calibri"/>
        <family val="2"/>
        <scheme val="minor"/>
      </rPr>
      <t>Angreifer ganz oder teilweise gelöscht</t>
    </r>
    <r>
      <rPr>
        <sz val="10"/>
        <color theme="1"/>
        <rFont val="Calibri"/>
        <family val="2"/>
        <scheme val="minor"/>
      </rPr>
      <t>. Dies führt zu einem Nachteil für die betroffenen Personen.</t>
    </r>
  </si>
  <si>
    <r>
      <t xml:space="preserve">Die Lösung bzw. die Systeme, mit welcher wir die Personendaten des Vorhabens bearbeiten, erlaubt uns </t>
    </r>
    <r>
      <rPr>
        <b/>
        <sz val="10"/>
        <color theme="1"/>
        <rFont val="Calibri"/>
        <family val="2"/>
        <scheme val="minor"/>
      </rPr>
      <t>nicht mehr auf die Daten zuzugreifen</t>
    </r>
    <r>
      <rPr>
        <sz val="10"/>
        <color theme="1"/>
        <rFont val="Calibri"/>
        <family val="2"/>
        <scheme val="minor"/>
      </rPr>
      <t xml:space="preserve"> oder sie sonst zu bearbeiten. Dies führt zu einem Nachteil für die betroffenen Personen.</t>
    </r>
  </si>
  <si>
    <r>
      <t xml:space="preserve">Personendaten des Vorhabens werden von einem </t>
    </r>
    <r>
      <rPr>
        <b/>
        <sz val="10"/>
        <color theme="1"/>
        <rFont val="Calibri"/>
        <family val="2"/>
        <scheme val="minor"/>
      </rPr>
      <t>externen Angreifer manipuliert</t>
    </r>
    <r>
      <rPr>
        <sz val="10"/>
        <color theme="1"/>
        <rFont val="Calibri"/>
        <family val="2"/>
        <scheme val="minor"/>
      </rPr>
      <t>, was wir aber nicht sofort merken und was wiederum zu einem Nachteil für die betroffenen Personen führt.</t>
    </r>
  </si>
  <si>
    <r>
      <t xml:space="preserve">Personendaten des Vorhabens werden von einem </t>
    </r>
    <r>
      <rPr>
        <b/>
        <sz val="10"/>
        <color theme="1"/>
        <rFont val="Calibri"/>
        <family val="2"/>
        <scheme val="minor"/>
      </rPr>
      <t>internen Angreifer manipuliert</t>
    </r>
    <r>
      <rPr>
        <sz val="10"/>
        <color theme="1"/>
        <rFont val="Calibri"/>
        <family val="2"/>
        <scheme val="minor"/>
      </rPr>
      <t>, was wir aber nicht sofort merken und was wiederum zu einem Nachteil für die betroffenen Personen führt.</t>
    </r>
  </si>
  <si>
    <r>
      <t xml:space="preserve">Personendaten des Vorhabens werden aufgrund eines Fehlers in der Lösung, des Systems oder der Bedienung </t>
    </r>
    <r>
      <rPr>
        <b/>
        <sz val="10"/>
        <color theme="1"/>
        <rFont val="Calibri"/>
        <family val="2"/>
        <scheme val="minor"/>
      </rPr>
      <t>nicht aktualisiert, teilweise gelöscht oder sonst verfälscht</t>
    </r>
    <r>
      <rPr>
        <sz val="10"/>
        <color theme="1"/>
        <rFont val="Calibri"/>
        <family val="2"/>
        <scheme val="minor"/>
      </rPr>
      <t>, was wir aber nicht sofort merken und was wiederum zu einem Nachteil für die betroffenen Personen führt.</t>
    </r>
  </si>
  <si>
    <r>
      <t xml:space="preserve">Die betroffenen Personen realisieren nicht, dass wir ihre Personendaten erheben bzw. was wir damit tun. Diese </t>
    </r>
    <r>
      <rPr>
        <b/>
        <sz val="10"/>
        <color theme="1"/>
        <rFont val="Calibri"/>
        <family val="2"/>
        <scheme val="minor"/>
      </rPr>
      <t xml:space="preserve">mangelnde Transparenz </t>
    </r>
    <r>
      <rPr>
        <sz val="10"/>
        <color theme="1"/>
        <rFont val="Calibri"/>
        <family val="2"/>
        <scheme val="minor"/>
      </rPr>
      <t>führt zu einem Unwohlsein dieser Personen und anderen Nachteilen für diese.</t>
    </r>
  </si>
  <si>
    <r>
      <t xml:space="preserve">Personendaten des Vorhabens werden gegenüber unserer ursprünglichen Kommunikation </t>
    </r>
    <r>
      <rPr>
        <b/>
        <sz val="10"/>
        <color theme="1"/>
        <rFont val="Calibri"/>
        <family val="2"/>
        <scheme val="minor"/>
      </rPr>
      <t xml:space="preserve">durch uns zweckentfremdet </t>
    </r>
    <r>
      <rPr>
        <sz val="10"/>
        <color theme="1"/>
        <rFont val="Calibri"/>
        <family val="2"/>
        <scheme val="minor"/>
      </rPr>
      <t>verwendet, was zu einem Unwohlsein der davon betroffenen Personen und anderen Nachteilen für diese führt.</t>
    </r>
  </si>
  <si>
    <r>
      <t xml:space="preserve">Personendaten des Vorhabens werden entgegen den Regeln </t>
    </r>
    <r>
      <rPr>
        <b/>
        <sz val="10"/>
        <color theme="1"/>
        <rFont val="Calibri"/>
        <family val="2"/>
        <scheme val="minor"/>
      </rPr>
      <t xml:space="preserve">durch einen Dritten zweckentfremdet </t>
    </r>
    <r>
      <rPr>
        <sz val="10"/>
        <color theme="1"/>
        <rFont val="Calibri"/>
        <family val="2"/>
        <scheme val="minor"/>
      </rPr>
      <t>verwendet, was zu einem Unwohlsein der davon betroffenen Personen und anderen Nachteilen für diese führt.</t>
    </r>
  </si>
  <si>
    <r>
      <t xml:space="preserve">Es gelingt uns nicht, einer betroffenen Person auf ihre Anfrage hin in der erforderlichen Weise </t>
    </r>
    <r>
      <rPr>
        <b/>
        <sz val="10"/>
        <color theme="1"/>
        <rFont val="Calibri"/>
        <family val="2"/>
        <scheme val="minor"/>
      </rPr>
      <t xml:space="preserve">Auskunft </t>
    </r>
    <r>
      <rPr>
        <sz val="10"/>
        <color theme="1"/>
        <rFont val="Calibri"/>
        <family val="2"/>
        <scheme val="minor"/>
      </rPr>
      <t>über ihre hier relevanten Personendaten und die weiteren Punkte zu erteilen, die sie von uns erfragen darf. In der Folge kann sie ihre gesetzlichen Rechte zur Sicherstellung ihres Datenschutzes nicht richtig durchsetzen.</t>
    </r>
  </si>
  <si>
    <r>
      <t xml:space="preserve">Es gelingt uns nicht, auf den Wunsch einer betroffenen Person hin deren Daten zu </t>
    </r>
    <r>
      <rPr>
        <b/>
        <sz val="10"/>
        <color theme="1"/>
        <rFont val="Calibri"/>
        <family val="2"/>
        <scheme val="minor"/>
      </rPr>
      <t>löschen</t>
    </r>
    <r>
      <rPr>
        <sz val="10"/>
        <color theme="1"/>
        <rFont val="Calibri"/>
        <family val="2"/>
        <scheme val="minor"/>
      </rPr>
      <t>, obwohl wir dies tun müssten. Dies führt zu einem Unwohlsein der davon betroffenen Personen und anderen Nachteile für diese.</t>
    </r>
  </si>
  <si>
    <r>
      <t xml:space="preserve">Es gelingt uns nicht, auf den Wunsch einer betroffenen Person hin deren Daten zu </t>
    </r>
    <r>
      <rPr>
        <b/>
        <sz val="10"/>
        <color theme="1"/>
        <rFont val="Calibri"/>
        <family val="2"/>
        <scheme val="minor"/>
      </rPr>
      <t>berichtigen</t>
    </r>
    <r>
      <rPr>
        <sz val="10"/>
        <color theme="1"/>
        <rFont val="Calibri"/>
        <family val="2"/>
        <scheme val="minor"/>
      </rPr>
      <t>, obwohl wir dies tun müssten. Dies führt zu einem Unwohlsein der davon betroffenen Personen und anderen Nachteile für diese, weil wir falsche bzw. unvollständige Daten über sie bearbeiten.</t>
    </r>
  </si>
  <si>
    <r>
      <t xml:space="preserve">Es gelingt uns nicht, </t>
    </r>
    <r>
      <rPr>
        <b/>
        <sz val="10"/>
        <color theme="1"/>
        <rFont val="Calibri"/>
        <family val="2"/>
        <scheme val="minor"/>
      </rPr>
      <t>nicht mehr benötigte Personendaten zu löschen</t>
    </r>
    <r>
      <rPr>
        <sz val="10"/>
        <color theme="1"/>
        <rFont val="Calibri"/>
        <family val="2"/>
        <scheme val="minor"/>
      </rPr>
      <t>. Dies führt dazu, dass sie weiterhin zum Schaden der betroffenen Personen missbraucht werden oder in die Hände unbefugter Personen fallen können, mit allen Folgen eines solchen Vorfalls.</t>
    </r>
  </si>
  <si>
    <r>
      <rPr>
        <b/>
        <sz val="9"/>
        <color theme="1"/>
        <rFont val="Calibri"/>
        <family val="2"/>
        <scheme val="minor"/>
      </rPr>
      <t>KI-Ausfüllhilfe:</t>
    </r>
    <r>
      <rPr>
        <sz val="9"/>
        <color theme="1"/>
        <rFont val="Calibri"/>
        <family val="2"/>
        <scheme val="minor"/>
      </rPr>
      <t xml:space="preserve"> Dieses Formular existiert in einer Version mit einer KI-gestützten Ausfüllhilfe. Benutzt werden hierzu die KI-Modelle von OpenAI (analog "ChatGPT"). In dieser Fassung sind bestimmte Spalten über der betreffenden Tabelle sind mit einem Button ergänzt. Wird das betreffende Feld aktiviert (z.B. Begründung der Erforderlichkeit) und der Button gedrückt, generiert eine KI basierend auf der Beschreibung des Vorhabens eine mögliche Antwort. Diese muss allerdings geprüft und bei Bedarf angepasst werden. Um die KI betriebsbereit zu machen, muss vorgängig auf dem Arbeitsblatt "Config" ein API-Schlüssel von OpenAI eingefügt werden, sonst führt der Einsatz der Ausfüllhilfe zu einem Fehler. Dieser Schlüssel kann kostenlos mit einem Startguthaben nach erfolgter Registrierung auf openai.com bezogen und im Arbeitsblatt "Config" eingetragen werden. Dort sind auch die Prompts hinterlegt, die für die Abfrage benutzt werden. Sie können dadurch angepasst werden, falls die Antworten nicht passen. Die an die KI gesendeten Prompts werden je nach Frage aus verschiedenen, auch variablen Elementen zusammengesetzt. </t>
    </r>
    <r>
      <rPr>
        <b/>
        <sz val="9"/>
        <color theme="1"/>
        <rFont val="Calibri"/>
        <family val="2"/>
        <scheme val="minor"/>
      </rPr>
      <t>Achtung:</t>
    </r>
    <r>
      <rPr>
        <sz val="9"/>
        <color theme="1"/>
        <rFont val="Calibri"/>
        <family val="2"/>
        <scheme val="minor"/>
      </rPr>
      <t xml:space="preserve"> Die KI-Fassung dieser DSFA setzt Visual-Basic-Makros ein. Diese sind je nach Sicherheitseinstellungen in gewissen Unternehmen gesperrt bzw. nicht lauffähig und können auch nicht via E-Mail übermittelt werden. Bitte daher vorgängig Rücksprache mit der internen IT-Stelle nehmen.</t>
    </r>
  </si>
  <si>
    <t>Hier sind die Kategorien der Personendaten aufzuzählen, die im Rahmen der Datenbearbeitung vorkommen sollen. Wenn nicht klar ist, ob eine Information ein Personendatum ist, sollte sie ebenfalls aufgeführt werden. Die Kategorien müssen nicht in jedem Detail aufgeführt werden. Es geht darum einen Eindruck zu erhalten, mit welcher Art von Daten es das Unternehmen zu tun hat, um das damit verbundene Risiko abzuschätzen.</t>
  </si>
  <si>
    <t>Hier ist aufzuführen, welche Personen von der Datenbearbeitung betroffen sind, und zwar nur jene Menschen, um deren Daten es geht. Auch hier sind keine Namen anzugeben, sondern Kategorien (wie z.B. Mitarbeitende, Kunden, Anrufer).</t>
  </si>
  <si>
    <t>Hier sind die Länder aufzuzählen, in denen die Daten bearbeitet werden sollen oder möglicherweise könnten, wobei dies auch den Fernzugriff umfasst (also wenn z.B. jemand aus den USA auf die Daten zugreifen könnte, ist hier auch die USA aufzuführen). Es können auch klar definierte Regionen wie z.B. EWR oder Europa verwendet werden.</t>
  </si>
  <si>
    <t>Hier kann umschrieben werden (kein Pflichtfeld), wann die Datenbearbeitung bzw. das Vorhaben umgesetzt werden soll, allenfalls auch unter Angabe entsprechender Etappen.</t>
  </si>
  <si>
    <t>Hier hat es Platz für weitere Ausführungen, die für die Beurteilung der Risiken der betroffenen Personen wichtig erscheinen, aber sonst nirgends untergebracht werden können.</t>
  </si>
  <si>
    <t>Der Name des Vorhabens muss nicht kreativ sein, es kann dies ein Projektname sein, der Name einer Anwendung oder einfach eine beschreibende Bezeichnung wie "Videoüberwachung" oder "CRM". Inhaltlich hat diese Bezeichnung keine Relevanz.</t>
  </si>
  <si>
    <t xml:space="preserve">Hier ist anzugeben, welches Unternehmen für das Vorhaben bzw. die Datenbearbeitung verantwortlich zeichnet. Es geht um dasjenige Unternehmen, das die datenschutzrechtlichen Rahmenbedingungen der Datenbearbeitung festlegt, allenfalls zusammen mit anderen. Im Datenschutz ist dies der "Verantwortliche" oder "Controller". </t>
  </si>
  <si>
    <t>Hier sollte der innerhalb des Unternehmens für die Datenbearbeitung bzw. das Vorhaben verantwortliche Bereich angegeben werden. Das ist nicht zwingend die Stelle, die die Datenbearbeitung implementiert.</t>
  </si>
  <si>
    <t>Dies ist die Person, die intern für die Datenbearbeitung bzw. das Vorhaben verantwortlich ist, also dessen "Eigner". Es ist wiederum nicht die Person, die für die Implementierung verantwortlich ist, sondern jene Person, die entscheidet.</t>
  </si>
  <si>
    <t>Hier kann der Status der DSFA beschrieben werden. Dies ist bewusst ein Freitext-Feld, das mit weiteren Bemerkungen versehen werden kann.</t>
  </si>
  <si>
    <t>Hinweis: Dieser Teil wird nicht ausgedruckt und kann zur internen Steuerung der DSFA benutzt werden.</t>
  </si>
  <si>
    <t>Hier ist in einigen Sätzen zu erläutern, warum es überhaupt nötig ist, die Datenbearbeitung vorzunehmen, weil jede Bearbeitung von Personendaten ein Risiko für die betroffenen Personen mit sich bringt. Es sollte begründet werden, warum die Ziele, die erreicht werden sollen, nicht auch ohne Datenbearbeitung oder mit einem weniger (in die Sphäre der betroffenen Personen und deren Daten) eingreifenderen Vorgehen erreicht werden kann. Die Gründe dafür können auch wirtschaftlicher Natur sein.</t>
  </si>
  <si>
    <t>Wird davon ausgegangen, dass die Datenbearbeitung an sich erforderlich ist, sollte hier beschrieben werden, ob die Datenbearbeitung selbst "verhältnismässig" ausgestaltet ist, d.h. sich bezüglich der Bearbeitung von Personendaten auf das beschränkt, was zur Erreichung der angestrebten Ziele nötig ist, was dafür wirklich taug und was auch für die betroffenen Personen als zumutbar bzw. im richtigen Verhältnis stehenden erscheint. Hier kann auch auf einzelne Aspekte der geplanten Datenbearbeitung eingegangen werden, also z.B. auf die Datensparsamkeit, die Löschung von Daten nach Gebrauch oder auch andere zeitliche oder sonstige Begrenzungen.</t>
  </si>
  <si>
    <t>In diesem Abschnitt sollten alle Dinge aufgezählt werden, die das Unternehmen tut, um die betroffenen Personen in ihren Interessen zu schützen und den Datenschutz einzuhalten bzw. zu verhindern, dass etwas bezüglich der Daten schief läuft.</t>
  </si>
  <si>
    <t>Baut eine Datenbearbeitung bzw. ein Vorhaben auf einer Infrastruktur (System, Anwendung, Cloud-Plattform etc.) auf, die schon separat geprüft worden ist, kann sie für vorliegende Zwecke "ausgeblendet" werden. Das wird hier vermerkt.</t>
  </si>
  <si>
    <t>Hier und in auf den nächsten Zeilen kann jeweils eine Massnahme aus dem "Massnahmenkatalog" ausgewählt werden. Der Text für die Beschreibung und Wirkung erscheint automatisch (so wie im Massnahmenkatalog definiert). Fehlt eine Massnahme, kann sie im Massnahmenkatalog erfasst werden. Die Bemerkung kann frei ausgefüllt werden, falls nötig.</t>
  </si>
  <si>
    <t>Mögliche Folgen für
die Person</t>
  </si>
  <si>
    <t xml:space="preserve">In diesem Abschnitt wird beschrieben, was in Bezug auf die Datenbearbeitung schief gehen kann, das unerwünschte negative Folgen für die betroffenen Personen haben kann. Anzugeben ist in der 1. Spalte das Risikoszenario, also eine ungewissen Ursache (etwas, das schief gehen kann) und die negative Folgen, die das nach sich ziehen kann, in der 2. Spalte was getan wird, damit es nicht dazu kommt (aus den oben aufgeführten Massnahmen) und in der 3. Spalte, wie das Restrisiko nach allen Massnahmen noch eingeschätzt wird. Das kann in der 4. und 5. Spalte noch durch eine passende Auswahl konkreter festgelegt werden. Das rechnerische Risiko berechnet dann Excel. </t>
  </si>
  <si>
    <t>Dieses Feld wird automatisch befüllt, basierend auf der obigen Risikoanalyse.</t>
  </si>
  <si>
    <t>Wenn dies möglich ist, sollten auch von der Datenbearbeitung bzw. dem Vorhaben betroffene Personen dazu befragt werden, was sie von der Datenbearbeitung bzw. dem Vorhaben halten. Ihre Ansichten können hier festgehalten werden.</t>
  </si>
  <si>
    <t>Eine DSFA wird normalerweise vom Eigner der Datenbearbeitung bzw. dem "Business" ausgefüllt. Daher macht es Sinn, auch die Datenschutzstelle zur Stellungnahme einzuladen. Diese kann sie hier erfassen.</t>
  </si>
  <si>
    <t>Falls trotz aller Massnahmen noch hohe Risiken vorliegen, so muss die Datenbearbeitung bzw. das Vorhaben der Aufsichtsbehörde vorgelegt werden zur Stellungnahme (in der Schweiz alternativ auch einem "Datenschutzberater" im Sinne des Gesetzes). Hier kann die Stellungnahme erfasst werden.</t>
  </si>
  <si>
    <t>Der Eigner der Datenbearbeitung kann hier zu den Stellungnahmen der anderen Stellen selbst Stellung nehmen, z.B. ob er etwaige Empfehlungen umsetzen möchte oder nicht und warum.</t>
  </si>
  <si>
    <t>Ist die DSFA durchgeführt, sollte der Eigner der Datenbearbeitung entscheiden, ob das Vorhaben umgesetzt werden kann oder nicht und dies auch entsprechend kurz begründen.</t>
  </si>
  <si>
    <t>Für die Datenbearbeitung bzw. das Vorhaben sind ab hier pro Zeile jeweils ein Risikoszenario mit dessen Einschätzung aufzuführen. Das können generische Risiken sein, die bei jeder Datenbearbeitung möglich sind (z.B. dass die Daten in die Hände unbefugter Personen fallen oder verloren gehen), aber auch fallspezifische Unfälle, Missbräuche oder dergleichen. Zur letzteren Kategorie gehören insbesondere systemische Risiken, also Probleme, die sich beispielsweise aus dem Zusammenspiel der verschiedenen Elemente ergeben. Diese sind auf den ersten Blick möglicherweise gar nicht erkennbar. Es kann sich daher lohnen, diesen Teil in einem kleinen Workshop auszufüllen, in welchem jeder seine Ideen beisteuert, welche Probleme die Datenbearbeitung das Vorhaben unter Umständen auch mittel- und langfristig für die betroffenen Personen mit sich bringen kann. Der Zeithorizont ist jedoch unten angegeben. Jede Risikobeurteilung muss sich immer auf eine bestimmte Zeitperiode beziehen. Als weitere Arbeitshilfe gibt es ein separates Arbeitsblatt mit einer Reihe von vordefinierten standardisierten Risikoszenarien, die per "copy &amp; paste" in diese Risikobeurteilung übernommen werden können. Sie sollten wo erforderlich an die konkreten Verhältnisse angepasst werden.</t>
  </si>
  <si>
    <t>Im Dezember 2023 soll ein Pilot mit ausgewählten Kunden starten und im März 2024 der Roll-out an breiter Front erfolgen.</t>
  </si>
  <si>
    <t>Welche Interessen damit verfolgt werden:</t>
  </si>
  <si>
    <t>1.09</t>
  </si>
  <si>
    <t>Es geht um Stimmerkennung: Alle Gespräche werden aufgezeichnet und von einer KI verarbeitet. Der Stimmabdruck wird dann in einer Datenbank abgelegt. Bei jedem Anruf wird erneut ein Stimmabdruck hergestellt und dieser mit dem abgelegten Stimmabdruck abgeglichen. Dem Call-Center-Agent wird angezeigt, ob er übereinstimmt.</t>
  </si>
  <si>
    <t>Mit dem Stimmabdruck soll die Identität von Anrufern im Call-Center verifiziert und so die Sicherheit erhöht werden.</t>
  </si>
  <si>
    <t>Wo überall Daten bearbeitet werden:</t>
  </si>
  <si>
    <t>Hier sollte die Datenbearbeitung in ihren einzelnen Schritten umschrieben werden, einschliesslich Angaben zur Herkunft der Daten bzw. wie sie erhoben werden, wie die Datenflüsse sind und wer welche Daten erhält, was mit den Daten geschieht, wie lange und wo sie aufbewahrt werden. Je komplexer die Datenbearbeitung ist, desto detaillierter sollte die Beschreibung sein. Ein Aussenstehender sollte sich damit ein gutes Bild verschaffen können, was aus Sicht der Daten der betroffenen Personen geplant ist. Es geht also um das "was" und "wie" der Datenbearbeitung.</t>
  </si>
  <si>
    <t>Pseudonymisierung</t>
  </si>
  <si>
    <t>Löschkonzept</t>
  </si>
  <si>
    <t xml:space="preserve">Wir haben ein Konzept, welches regelt, wann welche von uns bearbeiteten Daten gelöscht werden und wie dies geschehen sollten. </t>
  </si>
  <si>
    <t>Reduktion der Datenelemente</t>
  </si>
  <si>
    <t xml:space="preserve">Wir haben die Datenelemente, die vorgesehen sind, auf jene beschränkt, die für die Bearbeitung zwingend nötig sind; auf "nice-to-have" haben wir verzichtet. </t>
  </si>
  <si>
    <t>Keine Freitextfelder</t>
  </si>
  <si>
    <t>Wir verzichten auf den Einsatz von Freitext-Feldern.</t>
  </si>
  <si>
    <t>Sensibilisierungsmassnahmen</t>
  </si>
  <si>
    <t>Aktualisierungsprozess</t>
  </si>
  <si>
    <t>Bearbeitungsverzeichnis</t>
  </si>
  <si>
    <t>Dokumentation der Verantwortlichkeit</t>
  </si>
  <si>
    <t xml:space="preserve">Wir führen regelmässig Massnahmen durch, um die MItarbeitenden in Bezug auf das richtige Verhalten und die Risiken betreffend die Datenbearbeitung zu sensibilisieren und daran zu erinnern. </t>
  </si>
  <si>
    <t>Wir definieren und dokumentieren die Verantwortlichkeiten, Entscheidungskompetenzen und Eskalationswege betreffend die Datenbearbeitung, z.B. in Form von Prozessbeschreibungen oder RACIs.</t>
  </si>
  <si>
    <t>Mit spezifischen Prozessen werden die bearbeiteten Personendaten aktuell gehalten, wie z.B. regelmässige Überprüfung auf Fehler/Abweichungen oder die Bereitstellung von Self-Service Funktionalitäten, mit denen betroffenen Personen ihre Daten bei Bedarf selbständig korrigieren können.</t>
  </si>
  <si>
    <t xml:space="preserve">Wir nehmen die Datenbearbeitung in unserem Bearbeitungsverzeichnis auf und stellen sicher, dass es bei Änderungen aktualisiert wird. </t>
  </si>
  <si>
    <t>Hier und in auf den nächsten Zeilen kann jeweils eine Massnahme aus dem "Massnahmenkatalog" ausgewählt werden. Der Text für die Beschreibung und Wirkung erscheint automatisch (so wie im Massnahmenkatalog definiert). Fehlt eine Massnahme, kann sie im Massnahmenkatalog erfasst werden. Da der generische Text in den ersten beiden Spalten nicht geändert werden kann, kann in der dritten Spalte erläutert werden, wie die Massnahme konkret umgesetzt wird.</t>
  </si>
  <si>
    <t>Einschränkung der Übermittlung</t>
  </si>
  <si>
    <t>Das System ist so eingestellt, dass die bearbeiteten Personen nicht exportiert oder kopiert bzw. nicht an weitere Stellen übermittelt werden können.</t>
  </si>
  <si>
    <t>Opt-out-Möglichkeit</t>
  </si>
  <si>
    <t>Einwilligung</t>
  </si>
  <si>
    <t>Wir bearbeiten die Daten der betroffenen Personen nur mit deren Einwilligung.</t>
  </si>
  <si>
    <t xml:space="preserve">Wir verwenden Funktionen, mit denen wir die von den betroffenen Personen erteilten Einwilligungen systematisch erfassen, nachvollziehen und verwalten können. </t>
  </si>
  <si>
    <t>Einwilligungsmanagement extern</t>
  </si>
  <si>
    <t>Wir verwenden Funktionen, mit denen die betroffenen Personen selbst ihre uns erteilten Einwilligungen über eine Online-Schnittstelle verwalten können.</t>
  </si>
  <si>
    <t>Einwilligungsmanagement intern</t>
  </si>
  <si>
    <t>Wir haben eine Weisung, die den korrekten Einsatz der Lösung definiert und auf diese Weise das Risiko von Fehlern in der Bearbeitung der Personendaten senkt, aber auch einem Missbrauch (z.B. zweckentfremdete Nutzung) entgegenwirkt.</t>
  </si>
  <si>
    <t>Hier sollte beschrieben werden, was mit der Datenbearbeitung erreicht werden soll, also z.B. welches Ergebnis erzielt werden soll und welche Interessen und Zwecke damit verfolgt werden. Es geht also um das "warum".</t>
  </si>
  <si>
    <t>Hier sollte beschrieben werden, in welchem Bereich des Unternehmens die Datenbearbeitung stattfindet, also z.B. für welchen Vorgang sie durchgeführt werden soll, welche Aktivitäten oder Prozesse sie betrifft oder sonst in welchem Bereich des Unternehmens die Daten erhoben und bearbeitet werden. Dies hilft den Kontext der Datenbearbeitung besser zu verstehen.</t>
  </si>
  <si>
    <r>
      <rPr>
        <i/>
        <sz val="11"/>
        <color theme="1"/>
        <rFont val="Calibri"/>
        <family val="2"/>
        <scheme val="minor"/>
      </rPr>
      <t xml:space="preserve">Geringfügig </t>
    </r>
    <r>
      <rPr>
        <sz val="11"/>
        <color theme="1"/>
        <rFont val="Calibri"/>
        <family val="2"/>
        <scheme val="minor"/>
      </rPr>
      <t>= Unannehmlichkeiten, mit denen die Betroffenen aber umgehen können</t>
    </r>
  </si>
  <si>
    <t>Massnahme</t>
  </si>
  <si>
    <t>6.</t>
  </si>
  <si>
    <t>6.02</t>
  </si>
  <si>
    <t>6.03</t>
  </si>
  <si>
    <t>6.04</t>
  </si>
  <si>
    <t>6.06</t>
  </si>
  <si>
    <t>6.05</t>
  </si>
  <si>
    <t>Hier und auf den nächsten Zeilen können optional jene Massnahmen aufgeführt werden, die zwar erwogen oder vorgeschlagen wurden, aber letztlich entschieden wurde, sie nicht umzusetzen. Damit können Rückfragen und Kritik zuvorgekommen werden, insbesondere, wenn es für den Entscheid einen guten Grund gibt.</t>
  </si>
  <si>
    <t>Beeinträchtigungen der psychischen Gesundheit</t>
  </si>
  <si>
    <t>Berufliche Nachteile</t>
  </si>
  <si>
    <t>Finanzielle Schäden</t>
  </si>
  <si>
    <t>Gesellschaftliche und soziale Nachteile</t>
  </si>
  <si>
    <t>Schädigung der Privatsphäre</t>
  </si>
  <si>
    <t>Gesundheitliche &amp; andere körperliche Folgen</t>
  </si>
  <si>
    <t>Physische &amp; psychische Folgen</t>
  </si>
  <si>
    <t>Materielle &amp; wirtschaftliche Folgen</t>
  </si>
  <si>
    <t>Immaterielle Folgen</t>
  </si>
  <si>
    <t>- Gesundheitsrisiken
- Stalking
- Verfolgung, Gewaltverbrechen</t>
  </si>
  <si>
    <t xml:space="preserve">- Unwohlsein, beklemmendes Gefühl, Stress
- Depressionen, Angstzustände, Trauma </t>
  </si>
  <si>
    <t>- Nachteile im Bewerbungsverfahren oder bei Beförderungen
- Abmahnungen, Jobverlust
- Unmöglichkeit der Berufsausübung</t>
  </si>
  <si>
    <t>- Identitätsdiebstahl und -betrug
- Missbrauch von Zahlungsmittelinformationen
- Verlust von Guthaben, Bonuspunkten, Gutschriften u.dgl. 
- Preisdiskriminierung, Verweigerung einer kommerziellen Dienstleistung
- Beschneidung staatlicher Leistungen
- Administrative Aufwände und Gebühren
- Erpressung und Lösegeldforderungen</t>
  </si>
  <si>
    <t>- Kontrollverlust über die "eigenen Daten"
- "Unheimliche Erfahrung" des Bekanntwerdens persönlicher Informationen 
- Gefühl der Beobachtung oder des "Verfolgtwerdens"</t>
  </si>
  <si>
    <t>Quelle: Migros</t>
  </si>
  <si>
    <t>- Blossstellung, Rufschädigung, Ansehensverlust
- Mobbing, Stigmatisierung, gesellschaftliche Diskriminierung 
- Ausschluss von Leistungen und Angeboten, Beschneidung gesellschaftlicher Teilhabe
- Verzicht auf Persönlichkeitsentfaltung oder Rechtsausübung aus Angst vor negativen Folgen</t>
  </si>
  <si>
    <r>
      <t xml:space="preserve">Unsere Datenbearbeitung weist Fehler oder Lücken auf. Dies führt dazu, dass betroffene Personen </t>
    </r>
    <r>
      <rPr>
        <b/>
        <sz val="10"/>
        <color theme="1"/>
        <rFont val="Calibri"/>
        <family val="2"/>
        <scheme val="minor"/>
      </rPr>
      <t>finanzielle Schäden oder Nachteile erleiden.</t>
    </r>
    <r>
      <rPr>
        <sz val="10"/>
        <color theme="1"/>
        <rFont val="Calibri"/>
        <family val="2"/>
        <scheme val="minor"/>
      </rPr>
      <t xml:space="preserve"> </t>
    </r>
  </si>
  <si>
    <r>
      <t xml:space="preserve">Personendaten des Vorhabens gelangen wegen eines Fehlers oder absichtlich an eine </t>
    </r>
    <r>
      <rPr>
        <b/>
        <sz val="10"/>
        <color theme="1"/>
        <rFont val="Calibri"/>
        <family val="2"/>
        <scheme val="minor"/>
      </rPr>
      <t>unbefugte interne Person</t>
    </r>
    <r>
      <rPr>
        <sz val="10"/>
        <color theme="1"/>
        <rFont val="Calibri"/>
        <family val="2"/>
        <scheme val="minor"/>
      </rPr>
      <t>. Diese missbraucht sie zum Schaden der betroffenen Personen.</t>
    </r>
  </si>
  <si>
    <r>
      <t xml:space="preserve">Personendaten des Vorhabens gelangen wegen eines Fehlers oder absichtlich an </t>
    </r>
    <r>
      <rPr>
        <b/>
        <sz val="10"/>
        <color theme="1"/>
        <rFont val="Calibri"/>
        <family val="2"/>
        <scheme val="minor"/>
      </rPr>
      <t>unbefugte Dritte</t>
    </r>
    <r>
      <rPr>
        <sz val="10"/>
        <color theme="1"/>
        <rFont val="Calibri"/>
        <family val="2"/>
        <scheme val="minor"/>
      </rPr>
      <t>. Diese missbrauchen sie zum Schaden der betroffenen Personen.</t>
    </r>
  </si>
  <si>
    <r>
      <t>Massnahmengenerator</t>
    </r>
    <r>
      <rPr>
        <sz val="12"/>
        <color theme="1"/>
        <rFont val="Calibri"/>
        <family val="2"/>
        <scheme val="minor"/>
      </rPr>
      <t xml:space="preserve"> (nur in der KI-Version verfügbar)</t>
    </r>
  </si>
  <si>
    <t>Unerwünschte negative Folge, für welche mögliche Gegenmassnahmen gesucht werden:</t>
  </si>
  <si>
    <t>Ideen für Gegenmassnahmen:</t>
  </si>
  <si>
    <t>Die betroffenen Personen haben Angst, dass die Stimmidentifikation missbraucht wird.</t>
  </si>
  <si>
    <r>
      <t xml:space="preserve">Unsere Datenbearbeitung weist Fehler oder Lücken auf. Dies führt dazu, dass betroffenen Personen unerwünschter Weise </t>
    </r>
    <r>
      <rPr>
        <b/>
        <sz val="10"/>
        <color theme="1"/>
        <rFont val="Calibri"/>
        <family val="2"/>
        <scheme val="minor"/>
      </rPr>
      <t xml:space="preserve">Leistungen verweigert </t>
    </r>
    <r>
      <rPr>
        <sz val="10"/>
        <color theme="1"/>
        <rFont val="Calibri"/>
        <family val="2"/>
        <scheme val="minor"/>
      </rPr>
      <t>werden.</t>
    </r>
  </si>
  <si>
    <t>Tests des Vorhabens</t>
  </si>
  <si>
    <t>Wir haben das Vorhaben praxisnah getestet oder tun das noch, um so unerwünschte Effekte vorzeitig zu erkennen und ihnen entgegenzuwirken.</t>
  </si>
  <si>
    <t>Wann verwenden und Beispiele</t>
  </si>
  <si>
    <t>1.10</t>
  </si>
  <si>
    <t>1.04</t>
  </si>
  <si>
    <t>Welche Mittel und Techniken zum Einsatz kommen:</t>
  </si>
  <si>
    <t xml:space="preserve">Hier sollte aufgezählt werden, welche Mittel und Techniken für das Vorhaben zum Einsatz kommen (z.B. bestimmte Verfahren, Systeme, Dienstleistungen, Anwendungen). </t>
  </si>
  <si>
    <t xml:space="preserve">Hier sollte aufgezählt werden, wer an der Datenbearbeitung in welcher Rolle beteiligt sind. Firmennamen sind hier aber nicht nötig, sondern es kann mit Kategorien gearbeitet werden (z.B. Provider, Aufsichtsbehörden, Gruppengesellschaften, Werbepartner). </t>
  </si>
  <si>
    <t>Welche Dritten am Vorhaben wie beteiligt sind:</t>
  </si>
  <si>
    <t>Beispiele möglicher unerwünschter negativer Folgen für betroffene Personen:</t>
  </si>
  <si>
    <t>Unklar</t>
  </si>
  <si>
    <t>Empfohlen</t>
  </si>
  <si>
    <t>in Arbeit</t>
  </si>
  <si>
    <t>Umgesetzt</t>
  </si>
  <si>
    <t>Verworfen</t>
  </si>
  <si>
    <t>2 - Mittlere Schutzstufe (vertrauliche Daten)</t>
  </si>
  <si>
    <t>1 - Tiefe Schutzstufe</t>
  </si>
  <si>
    <t>3 - Hohe Schutzstufe (hohes Schadenspotenzial)</t>
  </si>
  <si>
    <t>In welche Schutzstufe fällt das Vorhaben?</t>
  </si>
  <si>
    <t xml:space="preserve">Jedes Vorhaben ist je nach Sensitivität der Daten und deren Bearbeitung einer von drei Schutzstufen zuzuweisen. Diese bestimmen die technischen und organisatorischen Massnahmen, die nach den Vorgaben des Unternehmens mindestens umzusetzen sind. </t>
  </si>
  <si>
    <t>Wird die Basisinfrastruktur separat beurteilt?</t>
  </si>
  <si>
    <t>Der Katalog an Schutzstufen kann direkt im Excel angepasst werden. Jede Zeile muss mit 1, 2 oder 3 beginnen.</t>
  </si>
  <si>
    <t>Zwingend gem. Schutzstufe</t>
  </si>
  <si>
    <t>Dies kann individuell, durch ein Webinar oder eine standardisierte Schulung erfolgen.</t>
  </si>
  <si>
    <t>Sie kann online oder auf Papier, im System oder separat erfolgen (z.B. durch ein Merkblatt). Sie unterscheidet sich von der Schulung darin, dass der Benutzer die Anleitung jederzeit lesen kann.</t>
  </si>
  <si>
    <t>Einer "einfache" Geheimhaltungspflicht unterliegen alle Mitarbeitende bereits gemäss Arbeitsvertrag. Sie ist allenfalls durch eine zusätzliche Geheimhaltungserklärung zu ergänzen.</t>
  </si>
  <si>
    <t>Ein solches hat der Arbeitgeber bei Mitarbeitenden bereits aus Arbeitsvertrag. Bei Auftragnehmern kann sich dies ebenfalls aus dem Vertrag ergeben. Es kann aber im Vertrag festgehalten und ausgeführt werden.</t>
  </si>
  <si>
    <t>Löschgesuche können betroffene Personen gemäss Gesetz jederzeit stellen, was ihre Personendaten betrifft. Das Gesetz sieht aber auch Ausnahmen vor, in welchen einem Löschgesuch nicht oder nicht vollständig entsprochen werden muss.</t>
  </si>
  <si>
    <t>Solche Auskunftsbegehren können betroffene Personen gemäss Gesetz jederzeit stellen. Das Gesetz sieht aber auch Ausnahmen vor, in welchen einem Auskunftsgesuch nicht oder nicht vollständig entsprochen werden muss.</t>
  </si>
  <si>
    <t>Solche Berichtigungsbegehren können betroffene Personen gemäss Gesetz jederzeit stellen. Das Gesetz sieht aber auch Ausnahmen vor, in welchen einer verlangten Berichtigung bzw. Anpassung der Personendaten nicht oder nicht vollständig entsprochen werden muss.</t>
  </si>
  <si>
    <t>Das können gemäss Gesetz z.B. Anfragen auf Herausgabe von Daten für die weitere Verwendung sein (Datenportabilität).</t>
  </si>
  <si>
    <t>Dies verlangt der Grundsatz der Transparenz. Eine besondere Form ist hierfür allerdings nicht vorgeschrieben.</t>
  </si>
  <si>
    <t>Bei einem solchen Check werden die Bearbeitungsgrundsätze aber auch die weiteren Vorgaben des Gesetzes geprüft. Dagegen wird in dieser Datenschutz-Folgenabschätzung geprüft, welche negativen Auswirkungen die Datenbearbeitung auf die betroffenen Personen haben könnten.</t>
  </si>
  <si>
    <t>Dies ist eine Massnahme, die normalerweise unabhängig von einer bestimmten Datenbearbeitung erfolgt, sondern Teil der von einem Betrieb betriebenen Informationssicherheit ist. Es sind dies eine Reihe von Prozessen und Dokumentationen, mit welcher die Informationssicherheit des Betriebs kontinuirlich erhoben, beurteilt und verbessert wird.</t>
  </si>
  <si>
    <t>Ein solcher Vertrag wird vom Gesetz verlangt, wenn die eigene Datenbearbeitung an einen Dritten delegiert wird. Dieser sog. Auftragsbearbeiter muss dann gemäss bestimmten Vorgaben mittels eines Vertrags verpflichtet werden, damit er nur das tut, was der Verantwortliche selbst tun darf und möchte.</t>
  </si>
  <si>
    <t>Das Gesetz sieht eine solche Meldepflicht bei bestimmten Verletzungen der Datensicherheit (sog. Data Breaches) vor. Die Meldung geht an die Aufsichtsbehörde. Unter Umständen müssen auch die betroffenen Personen informiert werden. Es sollte hier geklärt werden, welche Data Breaches beim Vorhaben vorkommen könnten und wie sie entdeckt würden.</t>
  </si>
  <si>
    <t>Die Übermittlung von Personendaten in Länder ohne angemessenen gesetzlichen Datenschutz unterliegt zusätzlichen Beschränkungen. Entweder braucht es dafür einen besonderen Rechtfertigungsgrund oder es muss der Schutz anders (z.B. durch einen Vertrag) sichergestellt werden.</t>
  </si>
  <si>
    <t>Nach Gesetz dürften Personendaten nur so lange wie nötig aufbewahrt werden. Um diese Vorgabe umzusetzen kann es daher sinnvoll sen Aufbewahrungsfristen zu definieren.</t>
  </si>
  <si>
    <t>Nach Gesetz dürften Personendaten nur so lange wie nötig aufbewahrt werden. Um diese Vorgabe umzusetzen kann es daher sinnvoll sen ein Löschkonzept zu definieren.</t>
  </si>
  <si>
    <t>Diese Massnahmen können z.B. Auffrischungsschulungen, Cheat-Sheets, verdeckte Tests der Mitarbeitenden, Werbekampagnen, Rundschreiben sein.</t>
  </si>
  <si>
    <t>Wenn es nicht um eine Lösung geht, wo den betroffenen Personen selbst die Möglichkeit (z.B. via Web oder App) gegeben wird, ihre Daten aktuell zu halten, kann ein System z.B. so programmiert werden, dass es den Benutzern Daten zur Kontrolle regelmässig vorgelegt wird, oder die Mitarbeitenden werden angewiesen, z.B. jedes Quartal die Daten zu prüfen.</t>
  </si>
  <si>
    <t>Damit der Datenschutz eingehalten wird, muss jedem klar sein, wer wofür verantwortlich ist und welche Aufgaben und Kompetenzen er hat. Das kann in einer Weisung oder in einer Anleitung geregelt werden.</t>
  </si>
  <si>
    <t>Das Gesetz schreibt ein solches Verzeichnis aller Bearbeitungsaktivitäten mindestens für Betriebe ab 250 Mitarbeitenden vor (bei kleineren kommt es auf die Art der Datenbearbeitung an). Darin ist auch das aktuelle Vorhaben einzutragen.</t>
  </si>
  <si>
    <t>Dies ist eine Möglichkeit, um unerwünschte negative Folgen für betroffene Personen vorzubeugen, weil nur jene einbezogen werden, die das wollen. Eine gültige Einwilligung setzt jedoch eine angemessene Information voraus und muss freiwillig erfolgen.</t>
  </si>
  <si>
    <t>Dies ist eine Möglichkeit, um unerwünschte negative Folgen für betroffene Personen vorzubeugen, weil jene, die nicht wollen, dass über sie Daten bearbeitet werden, ein Opt-out erklären können. Dann werden ihre Daten nicht mehr oder nicht mehr umfassend bearbeitet. Es sollte auf die Möglichkeit des Opt-out hingewiesen werden.</t>
  </si>
  <si>
    <t xml:space="preserve">Wir bieten den betroffenen Personen an, dass Sie die Bearbeitung ihrer Daten durch ein "opt-out" ganz oder teilweise beenden können. Diese Einstellungen speichern wir mit ihren anderen Daten. </t>
  </si>
  <si>
    <t>Das Gesetz schreibt vor, dass Personendaten nur so lange wie erforderlich bearbeitet (inkl. aufbewahrt) werden. Hinzu kommt, dass betroffene Personen unter Umständen die vorzeigite Löschung verlangen können. Daher muss eine solche sichergestellt sein.</t>
  </si>
  <si>
    <t>Das Gesetz gibt betroffenen Personen das Recht, über die über sie bearbeiteten Daten Auskunft zu verlangen. Dies bedeutet, dass es möglich sein muss, diese Daten so zu finden und abzurufen, dass eine Auskunft bei Bedarf erteilt werden kann.</t>
  </si>
  <si>
    <t>Das Gesetz gibt betroffenen Personen das Recht, über die über sie bearbeiteten Daten nötigenfalls korrigieren zu lassen. Dies bedeutet, dass es möglich sein muss, ihre Daten bei Bedarf auch entsprechend anpassen zu können und ggf. auch einen Vermerk anzubringen, dass die Daten bestritten werden. Geht das nicht, müssen Daten unter Umständen gelöscht werden.</t>
  </si>
  <si>
    <t>Um unerwünschte negative Folgen zu vermeiden, kann es von Vorteil sein, die angedachte Lösung vorgängig in der Praxis mit betroffenen Personen oder auf andere Weise zu testen um zu sehen, wo sie allenfalls noch Schwachstellen oder Risiken aufweist.</t>
  </si>
  <si>
    <t>Hier geht es darum, dass wir dort, wo wir die Bearbeitung auf einer Einwilligung basieren, diese Einwilligungen gleich in der Lösung oder in einem anderen System automatisiert verwaltet.</t>
  </si>
  <si>
    <t xml:space="preserve">Mit einer solchen Funktion können die betroffenen Personen via Web oder eine App ihre Einwilligungen selbst verwalten, d.h. erteilen und wieder entziehen (wie z.B. bei Cookies auf einer Website). </t>
  </si>
  <si>
    <t>Log-Dateien (d.h. Protokollierungen in den verwendenten Systemen) sollten nicht nur nach einem Vorfall ausgewertet werden, sondern periodisch, um etwaige Unregelmässigkeiten frühzeitig zu erkennen.</t>
  </si>
  <si>
    <t>Optimalerweise werden Log-Dateien vollautomatisiert in Echtzeit ausgewertet, d.h. nach ungewöhnlichen Mustern abgesucht. Werden solche erkannt, schlagen die Systeme Alarm. So können Verletzungen der Datensicherheit früher erkannt und bekämpft werden.</t>
  </si>
  <si>
    <t>Die Einhaltung des Datenschutzes sollte nicht nur zu Beginn eines Vorhabens geprüft werden, sondern immer wieder, da sich Änderungen ergeben oder Massnahmen nicht mehr passend sein können. Diese Audits werden am besten von Personen durchgeführt, die an der Datenbearbeitung selbst nicht beteiligt sind.</t>
  </si>
  <si>
    <t>Kommt es zu einer gewichtigen Verletzung der Datensicherheit, stehen die für die Lösung benutzten Systeme möglicherweise nicht mehr zur Verfügung oder es sind andere, ungewöhnliche Massnahmen nötig, wie z.B. der Beizug von Experten. Hierfür sollte jeder Betrieb mögliche Notfall-Szenarien definieren und passende Massnahmen und Informationen ausarbeiten bzw. dokumentieren.</t>
  </si>
  <si>
    <t>Wenn Dritte in ein Vorhaben einbezogen werden, die Zugang zu Personendaten erhalten, sollte geprüft werden, ob mit diesen ein Vertrag geschlossen werden sollte, um die Sicherheit der Daten aber auch die Verwendung der Daten zu kontrollieren sowie die gegenseitigen Verantwortlichkeiten festzuhalten ("wer-macht-was"-Vertrag).</t>
  </si>
  <si>
    <t>Dies kann z.B. dadurch umgesetzt werden, dass nur Personen mit Login (d.h. Passwortschutz) auf die Personendaten zugreifen können. Der Zugriffsschutz sollte individuell sein (keine von mehreren Personen gemeinsam genutzte Konten). Das Gesetz schreibt eine Zugriffskontrolle vor, nicht jedoch die spezifische Granularität (d.h. wer auf was zugreifen kann).</t>
  </si>
  <si>
    <t>Hier geht es z.B. um das Abschliessen von Räumen mit Servern oder den für die Datenbearbeitung benutzten Computer und das Wegschliessen von Akten und Datenträgern. Das Gesetz schreibt eine Zugangskontrolle vor.</t>
  </si>
  <si>
    <t>Dies hängt mit der Zugriffskontrolle zusammen. Es geht darum, dass nur solche Personen auf Personendaten zugreifen können, die als berechtigte Personen identifiziert worden sind. Das kann z.B. durch persönliche Benutzernamen und Passwörter erfolgen.</t>
  </si>
  <si>
    <t>Multi-Faktor-Authentifizierung beugt dem Zugriff durch unbefugte Dritte mit entwendeten Zugangscodes vor und ist inzwischen eine wichtige Massnahme, insbesondere dort, wo vom Internet auf ein System zugegriffen werden kann.</t>
  </si>
  <si>
    <t>Multi-Faktor-Authentifizierung beugt dem Zugriff durch unbefugte Dritte mit entwendeten Zugangscodes vor und ist inzwischen eine wichtige Massnahme, insbesondere dort, wo ein Benutzer erhöhte Zugriffsrechte hat (z.B. Administratoren).</t>
  </si>
  <si>
    <t>Alle Benutzer, die erhöhte Privilegien im Hinblick auf die Systeme haben, mit denen die hier relevaten Personendaten bearbeitet werden, erhalten ihre Zugriffsrechte jeweils nur bei Bedarf und nur vorübergehend im Einzelfall zugewiesen.</t>
  </si>
  <si>
    <t>Privilegierte Zugriffe zeitlich begrenzt (TPAM)</t>
  </si>
  <si>
    <t xml:space="preserve">TPAM ist eine wirksame Massnahme um dem Missbrauch von privilegierten Zugriffsrechten vorzubeugen. </t>
  </si>
  <si>
    <t>Gemeint ist die Verschlüsselung von allen Systemen und Datenträgern, die das Haus mit vertraulichen Daten verlassen, z.B. auf USB-Sticks, mobilen Festplatten und Notebooks. Werden sie gestohlen, können Dritte nicht an die Daten im Klartext gelangen.</t>
  </si>
  <si>
    <t>Gemeint ist die Verschlüsselung der "ruhenden" Daten, d.h. der Daten, die auf Servern und anderen Systemen gespeichert sind. Das schützt einerseits vor dem Diebstahl der Systeme, kann aber auch - in Kombination mit einer Steuerung des Zugriffs auf die Verschlüsselung - der unbefugten Nutzung der Daten entgegenwirken.</t>
  </si>
  <si>
    <t>Gemeint ist die Verschlüsselung der Daten während ihrer Übermittlung über das Internet oder andere Leitungen, die für Dritte zugänglich sein könnten. Das ist heute Standard, auch beim Verkehr zwischen E-Mail-Servern (sog. TLS). Nicht Standard ist hingegen die zusätzliche Verschlüsselung von E-Mails, ausser in gewissen Situationen und Branchen (z.B. Gesundheitsdaten).</t>
  </si>
  <si>
    <t>Es geht hier um die Frage, wer die zur Verschlüsselung genutzten Schlüssel und den Zugriff darauf tatsächlich kontrolliert. Das kann in der Cloud z.B. der Provider oder auch der Kunde sein. Diese Massnahme bezieht sich auf den Fall, dass die Schlüssel unter der Kontrolle des Kunden bzw. des Betriebs bleiben.</t>
  </si>
  <si>
    <t>Eigenkontrolle der Schlüssel</t>
  </si>
  <si>
    <t>Die Datensicherung von Personendaten ist vom Gesetz dort de facto vorgeschrieben, wo der Verlust von Daten für die betroffenen Personen Nachteile mit sich bringen kann. Sie kann online (z.B. Cloud) oder auf Datenträgern erfolgen. Davon abzugrenzen ist die redundante Auslegung von Systemen. Das gilt noch nicht als Backup.</t>
  </si>
  <si>
    <t>Damit wird sichergestellt, dass Backups auch dann noch verfügbar sind, wenn der Standort der Systeme z.B. durch ein Feuer vernichtet wird. Es müssen nicht alle Backups extern gelagert sein.</t>
  </si>
  <si>
    <t>Hinter dieser Massnahme steht der Umstand, dass Dritte, die ein System mutwillig angreifen und sabotieren regelmässig auch versuchen, Backups zu zerstören. Sind diese nicht mit den Systemen verbunden, in welche die Dritten eingedrungen sind, können sie dies nicht mehr. Das kann erreicht werden, indem die Verbindung für Backups nur vorübergehend hergestellt wird oder Backups auf externen Datenträgern erfolgen.</t>
  </si>
  <si>
    <t xml:space="preserve">Diese einfache Protokollierung ist durch das Gesetz in der Schweiz vorgeschrieben. Darum sollte sie immer zum Einsatz kommen, wenn Personendaten bearbeitet werden. </t>
  </si>
  <si>
    <t>Es ist heute Standard, dass Software eingesetzt wird, um das Einschleusen von Schadsoftware zu verhindern oder solche auf den Systemen zu erkennen (z.B. Virenscanner, E-Mail-Filter, Software zum Scannen von besuchten Websites).</t>
  </si>
  <si>
    <t>Diese erweiterte Protokollierung ist jedenfalls dann vom Gesetz in der Schweiz vorgeschrieben, wenn besonders schützenswerte Personendaten in grossem Umfang bearbeiten oder Profiling mit hohem Risiko betreiben und der Datenschutz nicht anders als durch eine Protokollierung gewährleistet werden kann.</t>
  </si>
  <si>
    <t>Es geht hier darum, die eigenen Systeme durch externe Dritte auf ihre Sicherheit überprüfen zu lassen, indem diese Dritten im Auftrag versuchen in die Systeme einzudringen. Sie tasten das System z.B. auf bekannte Schwachstellen ab.</t>
  </si>
  <si>
    <t>Jede Software enthält normalerweise Fehler. Diese können je nach Situation auch für Angriffe auf die Systeme oder Lösungen benutzt werden, die mit dieser Software betrieben wird. Es ist darum wichtig, Korrekturen, die der Hersteller einer Software publiziert, rasch nach deren Erscheinen zu installieren und so das System vor bekannten Schwachstellen zu schützen.</t>
  </si>
  <si>
    <t>Jedes System und jede Lösung kann für längere Zeit ausfallen. Wo ein Betrieb von der Funktion bzw. Verfügbarkeit abhängt, sollte er daher einen Plan für den Fall der Fälle haben, z.B. ein Ersatzsystem, eine Umgehungslösung oder einen Plan für die manuelle Abwicklung der Datenbearbeitung.</t>
  </si>
  <si>
    <t>Freitextfelder können für den Datenschutz gefährlich sein, weil Benutzer in ihnen beliebige Daten erfassen können, namentlich auch solche, die sie nicht erfassen sollten, weil sie gegen den Datenschutz verstossen oder nicht systematisch erfasst werden können. Daher ist auf Freitextfelder wenn möglich zu verzichten.</t>
  </si>
  <si>
    <t>Der Grundsatz der Datenminimierung verlangt, dass nur jene Personendaten erhoben werden, die es wirklich braucht. Bei dieser Massnahme geht es darum, dass die Lösung bzw. das Vorhaben daraufhin geprüft wurde, ob wirklich nur die nötigen Daten erhoben wurden.</t>
  </si>
  <si>
    <t>Jeder Verantwortliche muss sicherstellen, dass die von ihm bearbeiteten Daten nicht zweckwidrig und nicht von unbefugten Personen bearbietet werden. Darum kann es sinnvoll sein, die Möglichkeiten, dass Personendaten aus einem System oder einer Lösung abgezogen werden können (z.B. durch eine Exportfunktion oder Listenabfragen) eingeschränkt werden.</t>
  </si>
  <si>
    <t>Personendaten dürfen gemäss Gesetz nur solange aufbewahrt werden, wie sie wirklich noch gebraucht werden. Danach sollten sie gelöscht oder automatisiert werden. Dies kann durch entsprechende Funktionen in einem System oder einer Lösung unterstützt werden (z.B. automatische Lösung oder Vorlage zur Löschung).</t>
  </si>
  <si>
    <t>Wir haben mit entsprechenden Funktionen dafür gesorgt, dass wir nicht mehr benötigte Personendaten grundsätzlich löschen oder anonymisieren.</t>
  </si>
  <si>
    <t>Datenlöschungsfunktionen</t>
  </si>
  <si>
    <t>Das Gesetz verlangt, dass der Zugang zu Personendaten auf jene beschränkt wird, die ihn wirklich benötigen. Dies kann nebst der Einschränkung der Zugriffsrechte auch durch eine Pseudonymisierung erfolgen, d.h. die Daten werden so codiert, dass die Benutzer sie zwar noch sehen, sie ohne Kenntnis eines Codes aber nicht wissen, um wen es dabei geht.</t>
  </si>
  <si>
    <t>Das "need-to-know"-Prinzip ist aufgrund des Grundsatzes der Verhältnismässigkeit vorgeschrieben, welches besagt, dass die Bearbeitung auf das Nötige zu beschränken ist. Es sollte nur derjenigen der Zugang zu den Personendaten geben, die ihn für ihre Aufgabe wirklich benötigen. Wenn nötig ist der Zugang abzustufen.</t>
  </si>
  <si>
    <t>Es kommt eine Standardlösung des US-Herstellers StarVoice Inc. zum Einsatz, die wir in der Cloud hier in der Schweiz betreiben.</t>
  </si>
  <si>
    <t>Die Lösung läuft auf Microsoft Azure von Micrsoft Ireland Operations Ltd. Andere Dritte sind nicht involviert.</t>
  </si>
  <si>
    <t>Schweiz</t>
  </si>
  <si>
    <t>In Arbeit; derzeit bei der Projektverantwortlichen</t>
  </si>
  <si>
    <t>In welchem Bereich die Datenbearbeitung stattfindet bzw. welcher Geschäftsprozess betroffen ist:</t>
  </si>
  <si>
    <t>Kundendienst</t>
  </si>
  <si>
    <t>Falls die hier diskutierte Bearbeitungsaktivität bereits im Bearbeitungsverzeichnis eingetragen ist, kann hier eine entsprechende Referenz erfasst werden, um das Vorhaben leichter zuordnen zu können.</t>
  </si>
  <si>
    <t>Aktivität gemäss Bearbeitungsverzeichnis (falls bekannt):</t>
  </si>
  <si>
    <t>Mögliche unerwünschte negativen Folgen (trotz der Massnahmen)</t>
  </si>
  <si>
    <t>Die Texte der vier Stufen können geändert werden.</t>
  </si>
  <si>
    <r>
      <t xml:space="preserve">Erwogene, aber verworfene Massnahmen </t>
    </r>
    <r>
      <rPr>
        <sz val="12"/>
        <color theme="1"/>
        <rFont val="Calibri"/>
        <family val="2"/>
        <scheme val="minor"/>
      </rPr>
      <t>(optional)</t>
    </r>
  </si>
  <si>
    <t>Begründung, warum verworfen</t>
  </si>
  <si>
    <t>Übernehmen</t>
  </si>
  <si>
    <t>Ja</t>
  </si>
  <si>
    <t>Nein</t>
  </si>
  <si>
    <t>Massnahmen, die zum Schutz der betroffenen Personen vor Nachteilen getroffen werden</t>
  </si>
  <si>
    <t xml:space="preserve">Hinweis: Die Schutzstufe definiert welche Massnahmen mind. umgesetzt werden müssen (Basismassnahmen). Das Unternehmen legt die Beschreibung fest (hierzu können die Texte links geändert werden). </t>
  </si>
  <si>
    <t>Hinweis: Falls die ermittelten Risiken als zu hoch erscheinen oder sich zeigt, dass es noch weitere Massnahmen zur Minimierung gibt, sollten diese oben unter Ziff. 3 eingetragen werden und bei der Risikobeurteilung hier berücksichtigt werden.</t>
  </si>
  <si>
    <t>Hinweis: Falls Sie nicht wissen, welche Massnahmen getroffen werden sollten, konsultieren Sie den Katalog (siehe Link rechts) oder beginnen Sie mit der Risikobeurteilung in Ziff. 4. Das wird Ihnen zeigen, wo welcher Bedarf besteht.</t>
  </si>
  <si>
    <t>Protokollierung (Basis)</t>
  </si>
  <si>
    <t>Differential Privacy</t>
  </si>
  <si>
    <t>Wir fügen den Daten vor deren Verwendung für nicht personenbezogene Zwecke noch ein "Rauschen" hinzu, um eine Re-Identifikation der betroffenen Personen anhand des Ergebnisses möglichst zu verhindern.</t>
  </si>
  <si>
    <t>Es handelt sich hier um eine Massnahme, bei welcher Datensätze, die als Basis für nicht personenbezogene Bearbeitungen verwendet werden (wie z.B. das Training einer KI oder die Erstellung von Statistiken) so stark verändert werden, dass eine Re-Identifikation der betroffenen Personen möglichst nicht mehr möglich ist, die Aussagekraft der Bearbeitung aber möglichst erhalten bleibt.</t>
  </si>
  <si>
    <t>Anonymisierung</t>
  </si>
  <si>
    <t>Liegen keine Personendaten mehr vor, braucht bezüglich dieser "de-identifizierten" Daten auch der Datenschutz nicht mehr beachtet zu werden. Grundsätzlich sind Personendaten zu anonymisieren (oder löschen), sobald sie nicht mehr gebraucht sind. Mit einer Anonymisierung kann es aber auch möglich werden, Daten für Zwecke zu nutzen, für welche sie sonst gemäss Datenschutz nicht genutzt werden könnten.</t>
  </si>
  <si>
    <t>Daten werden vor ihrer Bearbeitung durch geeignete Techniken (Aggregierung, Generalisierung, Maskierung etc.) anonymisiert, so dass eine Re-Identifikation der betroffenen Personen vernünftigerweise nicht mehr möglich ist.</t>
  </si>
  <si>
    <t xml:space="preserve">Wir verwenden Funktionen und Datenelemente, die eine Datenbearbeitung in pseudonymisierter Form vorsehen (z.B. durch die Verwendung von ID-Nummern statt Klarnamen oder Maskieren von Daten). </t>
  </si>
  <si>
    <t>Erläuterungen zur Umsetzung/zum Status</t>
  </si>
  <si>
    <t>Risiken von negativen Folgen für die betroffenen Personen, die trotz der obigen Massnahmen verbleiben</t>
  </si>
  <si>
    <t>Ja, darum berücksichtigen wir diese hier nicht mehr</t>
  </si>
  <si>
    <t>Achtung: Die Excel-Arbeitsblätter sind mit einem Blattschutz versehen. Er kann jedoch ohne Passwort aufgehoben werden.</t>
  </si>
  <si>
    <t/>
  </si>
  <si>
    <t>Changelog</t>
  </si>
  <si>
    <t>Behebung eines Bugs beim Massnahmengenerator; Funktion zur Darstellung von Fehlermeldungen, falls die API solche generiert.</t>
  </si>
  <si>
    <t>Erste Version for public comment.</t>
  </si>
  <si>
    <t>† Funktioniert nur mit neueren Excel-Versionen</t>
  </si>
  <si>
    <t>Code Signing mit EV-Zertifikat (VISCHER Ltd.)</t>
  </si>
  <si>
    <t>Einige Bugfixes und Verbesserungen; Translator-Funktion</t>
  </si>
  <si>
    <t>Translator verbessert; weitere Fixes</t>
  </si>
  <si>
    <t>Stellungnahme zu den Kommentaren:</t>
  </si>
  <si>
    <r>
      <rPr>
        <b/>
        <sz val="9"/>
        <color theme="1"/>
        <rFont val="Calibri"/>
        <family val="2"/>
        <scheme val="minor"/>
      </rPr>
      <t>Anleitung:</t>
    </r>
    <r>
      <rPr>
        <sz val="9"/>
        <color theme="1"/>
        <rFont val="Calibri"/>
        <family val="2"/>
        <scheme val="minor"/>
      </rPr>
      <t xml:space="preserve"> Eine Datenschutz-Folgenabschätzung (DSFA) muss durchgeführt werden, wenn eine geplante Datenbearbeitung mutmasslich hohe Risiken für die betroffenen Personen mit sich bringt. Mit Risiken sind unerwünschte negative Folgen auf die betroffenen Personen gemeint. Nicht relevant sind in einer DSFA Risiken für denjenigen, der die Datenbearbeitung durchführt. Die DSFA muss im Unternehmen derjenige durchführen bzw. die dafür erforderlichen Einschätzungen vornehmen, der intern für die Datenbearbeitung verantwortlich ist; eine Datenschutzstelle kann dabei beraten. In einem </t>
    </r>
    <r>
      <rPr>
        <b/>
        <sz val="9"/>
        <color theme="1"/>
        <rFont val="Calibri"/>
        <family val="2"/>
        <scheme val="minor"/>
      </rPr>
      <t>ersten Schritt</t>
    </r>
    <r>
      <rPr>
        <sz val="9"/>
        <color theme="1"/>
        <rFont val="Calibri"/>
        <family val="2"/>
        <scheme val="minor"/>
      </rPr>
      <t xml:space="preserve"> ist das Vorhaben entsprechend den Angaben oben zu beschreiben (mit Daten sind jeweils Personendaten, nicht Sachdaten gemeint). In einem </t>
    </r>
    <r>
      <rPr>
        <b/>
        <sz val="9"/>
        <color theme="1"/>
        <rFont val="Calibri"/>
        <family val="2"/>
        <scheme val="minor"/>
      </rPr>
      <t>zweiten Schritt</t>
    </r>
    <r>
      <rPr>
        <sz val="9"/>
        <color theme="1"/>
        <rFont val="Calibri"/>
        <family val="2"/>
        <scheme val="minor"/>
      </rPr>
      <t xml:space="preserve"> muss angegeben werden, warum die Datenbearbeitung in der geplanten Weise bzw. im geplanten Umfang mit all den geplanten Daten wirklich erforderlich und verhältnismässig ist. In einem </t>
    </r>
    <r>
      <rPr>
        <b/>
        <sz val="9"/>
        <color theme="1"/>
        <rFont val="Calibri"/>
        <family val="2"/>
        <scheme val="minor"/>
      </rPr>
      <t xml:space="preserve">dritten Schritt </t>
    </r>
    <r>
      <rPr>
        <sz val="9"/>
        <color theme="1"/>
        <rFont val="Calibri"/>
        <family val="2"/>
        <scheme val="minor"/>
      </rPr>
      <t xml:space="preserve">wird erarbeitet und dokumentiert, welche Massnahmen getroffen werden, um die von der Datenbearbeitung betroffenen Personen in ihren Rechten und Interessen zu schützen. Das können technische oder organisatorische Massnahmen sein. Hierzu findet sich auf einem zweiten Arbeitsblatt ein ganzer Katalog von möglichen Massnahmen, wovon im Massnahmenkatalog mit einem Kreuz angegeben werden kann, welche Massnahmen bei der jeweiligen Schutzstufe zum Grundschutz des Unternehmens gehören, also immer implementiert werden müssen (z.B. Weisungen) (diese Zuordnung kann jedes Unternehmen für sich festlegen und auch die drei möglichen Schutzstufen selbst definieren). Die DSFA wird so ausgefüllt, dass auf dem Hauptblatt im jeweiligen Abschnitt aus dem Massnahmenkatalog die tatsächlich getroffenen oder geplanten Massnahmen ausgewählt werden. Fehlt eine Massnahme in der Auswahl, kann sie im Massnahmenkatalog erfasst werden. Auf dem Hauptblatt können in den "Bemerkungen" noch ergänzende Angaben gemacht werden. In der Makro-Version können die Minimal-Massnahmen per Knopfdruck auf das Hauptblatt übertragen werden. Im </t>
    </r>
    <r>
      <rPr>
        <b/>
        <sz val="9"/>
        <color theme="1"/>
        <rFont val="Calibri"/>
        <family val="2"/>
        <scheme val="minor"/>
      </rPr>
      <t>vierten Schritt</t>
    </r>
    <r>
      <rPr>
        <sz val="9"/>
        <color theme="1"/>
        <rFont val="Calibri"/>
        <family val="2"/>
        <scheme val="minor"/>
      </rPr>
      <t xml:space="preserve"> muss schliesslich überprüft werden, welche Restrisiken trotz der getroffenen und geplanten Massnahmen noch bestehen. Hierzu müssen die jeweiligen Felder ausgefüllt werden. Wer diesen Teil ausfüllt, sollte sich überlegen, was bei der Datenbearbeitung alles schief gehen kann, das eine unerwünschte negative Folgen auf die betroffene Personen haben könnten, d.h. für jene, über welche Personendaten bearbeitet werden. Es können immer Dinge geschehen, wobei nur mögliche negative Entwicklungen (Ursachen bzw. Szenarien und Folgen) zu berücksichtigen sind, die einigermassen realistisch sind (z.B. erfolgreiche Hacker-Angriff und Publikation von Daten im Darknet). Gibt es solche realistische Szenarien, muss eingeschätzt werden, was die schlimmsten realistischen Folgen sind und wie wahrscheinlich es ist, dass a) das Szenario eintritt und es b) diese schlimme Folgen hat. Dies ergibt dann das Restrisiko. Es wird automatisch ausgewiesen, sobald Folgen und deren Eintrittswahrscheinlichkeit durch Auswahl festgelegt worden ist. Ferner ist anzugeben, welche Massnahmen getroffen wurden, um den Eintritt des Szenarios und dessen Folgen zu verhindern oder abzumildern. Schliesslich ist zu begründen bzw. zu umschreiben, wie das Restrisiko eingeschätzt wird. Bei dieser Übung kann und wird es regelmässig geschehen, dass beim Nachdenken über mögliche negative Folgen realisiert wird, dass es noch weitere Gegenmassnahmen braucht, die dann oben wie im dritten Schritt erfasst und hier berücksichtigt werden können. Der Einfachheit halber wird daher in diesem Formular für eine DSFA auf eine Auftrennung zwischen Brutto- und Nettorisiko (d.h. Risiko vor und nach Massnahmen) verzichtet; es ist für den Praxisgebrauch wenig tauglich. Um das Befüllen mit möglichen Risiken zu erleichtern, ist in einem separaten Arbeitsblatt ein Risikokatalog mit diversen Standardrisiken enthalten. Diese können manuell (copy &amp; paste) in das Hauptblatt kopiert werden, soweit sie als passend erachtet werden; bei Bedarf können sie angepasst werden. Beim Ausfüllen kann auch die KI-Ausfüllhilfe (siehe unten) wertvolle Dienste leisten, indem diese zusätzliche, spezifische Risiken vorschlägt, aber auch Massnahmen und Risikobeurteilungen formulieren kann, die sich dann anpassen lassen. In einem </t>
    </r>
    <r>
      <rPr>
        <b/>
        <sz val="9"/>
        <color theme="1"/>
        <rFont val="Calibri"/>
        <family val="2"/>
        <scheme val="minor"/>
      </rPr>
      <t xml:space="preserve">fünften Schritt </t>
    </r>
    <r>
      <rPr>
        <sz val="9"/>
        <color theme="1"/>
        <rFont val="Calibri"/>
        <family val="2"/>
        <scheme val="minor"/>
      </rPr>
      <t xml:space="preserve">können optional jene technischen und organisatorischen Massnahmen aufgeführt werden, die bewusst nicht umgesetzt werden, einschliesslich der Begründung, warum auf sie verzichtet wird. Die Massnahmen müssen manuell eingetragen werden. In einem </t>
    </r>
    <r>
      <rPr>
        <b/>
        <sz val="9"/>
        <color theme="1"/>
        <rFont val="Calibri"/>
        <family val="2"/>
        <scheme val="minor"/>
      </rPr>
      <t>sechsten Schritt</t>
    </r>
    <r>
      <rPr>
        <sz val="9"/>
        <color theme="1"/>
        <rFont val="Calibri"/>
        <family val="2"/>
        <scheme val="minor"/>
      </rPr>
      <t xml:space="preserve"> muss eine Schlussbeurteilung vorgenommen werden. Liegen ein oder mehrere hohe Risiken vor (was automatisch angezeigt wird), muss die DSFA der Aufsichtsbehörde (oder in der Schweiz einem ggf. bestellten Datenschutzberater im Sinne des DSG) vorgelegt werden. Ab welchem Wert ein mittleres oder hohes Risiko angenommen wird, kann im Formular angepasst werden, ebenso die Bezeichnung der vier Stufen zur Klassifikation der unerwünschten negativen Folgen für die betroffenen Personen und deren Eintrittswahrscheinlichkeit.</t>
    </r>
  </si>
  <si>
    <t>Der in der Makroversion dieser Excel-Arbeitsmappe (.xlsm) enthaltene VBA-Code wurde von VISCHER AG signiert. Das Zertifikat zur Überprüfung kann von www.rosenthal.ch heruntergeladen werden.</t>
  </si>
  <si>
    <t>Prozess für Berichtigungsanfragen</t>
  </si>
  <si>
    <t>Wir haben definiert, wer für Berichtigungsanfragen verantwortlich ist. Diese Person weiss, was zu tun ist.</t>
  </si>
  <si>
    <t>Wir haben dafür gesorgt, dass die für das Vorhaben bearbeiteten Personendatam soweit gesetzlich erforderlich auch berichtigt werden können, falls sie sich als falsch oder unvollständig erweisen sollten im Hinblick auf den Verwendungszweck.</t>
  </si>
  <si>
    <t xml:space="preserve">Wir haben dafür gesorgt, dass die für das Vorhaben bearbeiteten Personendaten soweit gesetzlich erforderlich auch gelöscht oder anonymisiert werden können. </t>
  </si>
  <si>
    <t>Wir führen periodisch Tests der Sicherheit unserer Systeme, mit denen die hier relevanten Personendaten bearbeitet werden, durch. Dabei versuchen Experten in diese einzudringen und auf diese Weise Schwachstellen aufzudecken.</t>
  </si>
  <si>
    <t>Diese DSFA-Vorlage kann kostenlos verwendet werden; mit Ausnahmen in Bezug auf den Inhalt der Felder und eines etwaigen API-Keys gilt die Creative Commons "Attribution-NoDerivatives 4.0 International License". (CC BY-ND 4.0) Lizenz. Die Inhalte in den Ausfüll-Feldern dürfen frei verändert werden und unterliegen keiner Lizenzrestriktion; es dürfen auch weitere Zeilen zugefügt werden. Die Vorlage ist über vud.ch/dsfa und über www.rosenthal.ch/downloads/vud_dsfa.xlsx und www.rosenthal/downloads/vud_dsfa.xlsm in der jeweils aktuellen Version abrufbar. Dies stellt keine Rechtsberatung dar. Die Vorlage wird ohne Gewähr zur Verfügung gestellt. Die Benutzung erfolgt auf eigenes Risiko. Wir nehmen jedoch Feedback zur Verbesserung gerne entgegen. Vielen Dank an alle, die bereits ihren Input zur Verbesserung dieser Vorlage und zum Massnahmen- und Risikokatalog beigesteuert haben, insbesondere den beteiligten Mitgliedern des VUD, David Vasella (Walder &amp; Wyss) und Maria Winkler (IT Law &amp; Consulting).</t>
  </si>
  <si>
    <r>
      <rPr>
        <b/>
        <sz val="10"/>
        <color theme="1"/>
        <rFont val="Calibri"/>
        <family val="2"/>
        <scheme val="minor"/>
      </rPr>
      <t>Anleitung zur maschinellen Übersetzung der DSFA:</t>
    </r>
    <r>
      <rPr>
        <sz val="10"/>
        <color theme="1"/>
        <rFont val="Calibri"/>
        <family val="2"/>
        <scheme val="minor"/>
      </rPr>
      <t xml:space="preserve"> 
1. Auf der Seite "Config" das beste Modell wählen, das zur Verfügung steht und die Temperatur auf einen angemessenen Wert reduzieren (0.5 oder weniger).
2. Den Knopf links betätigen. Es gibt keine Reaktion.
3. Den Blattschutz auf diesem Blatt und dem Blatt mit dem Massnahmenkatalog aufheben. 
4. Im Blatt mit dem Massnahmenkatalog den Bereich Translate2 und Translate3 anwählen (oder die Zellen, die übersetzt werden sollen) und über das Kontextmenü die gewünschte Übersetzungsfunktion auslösen. Die Übersetzung läuft. Bricht sie mit einem Laufzeit-Fehler ab, dann deshalb, weil das API von OpenAI überfordert war.
5. Im Hauptblatt den Bereich Translate1 auswählen (oder die relevanten Zellen) und diesen ebenso übersetzen. 
Achtung: Die Übersetzung kann nicht mit "Undo" rückgängig gemacht werden. Vorher eine Sicherungskopie abspeichern.</t>
    </r>
  </si>
  <si>
    <t>FAQ</t>
  </si>
  <si>
    <t>Wenn ich auf die Schaltflächen klicke passiert nichts.</t>
  </si>
  <si>
    <t>In anderen DSFA-Vorlagen wird zwischen Brutto- und Nettorisiko unterschieden - hier nicht. Warum?</t>
  </si>
  <si>
    <t>Wir haben dies erwogen und aus Gründen der Praktikabilität und Effizienz darauf verzichtet. Die Unterscheidung ist in der Regel künstlich, sie wirft zusätzliche Fragen auf und sie braucht mehr Zeit ohne sichtbaren Nutzen. Es ist oft auch nicht klar, was das Risiko "vorher" (Brutto) und "nachher" (Netto) ist. Gewisse unterscheiden beispielsweise zwischen dem Risiko vor Durchführung der DSFA und dem Restrisiko danach, nachdem alle Massnahmen festgelegt worden sind. Wir halten in dieser DSFA nur die Restrisiken fest, da es nur auf diese ankommt, d.h. wie sich die Risikolage aus Sicht der betroffenen Personen nach Durchführung der DSFA und Festlegung aller Massnahmen präsentiert. In aller Regel wird eine DSFA zu einem Zeitpunkt durchgeführt, wo eine Reihe von technischen und organisatorischen Massnahmen zur Begrenzung der Risiken schon existieren oder geplant sind (z.B. Massnahmen zur Datensicherheit, Schulung, Instruktion, Löschkonzept). Zeigt sich dann bei der Durchführung der Risikobeurteilung, dass gewisse Risiken zu hoch sind oder noch weitere Massnahmen sinnvoll sind, können diese sogleich in Schritt 3 in die Liste der existierenden und geplanten Massnahmen aufgenommen und in Schritt 4 bei der Risikobeurteilung berücksichtigt werden. Sind alle Massnahmen festgelegt, interessiert niemanden mehr, welche Massnahmen erst im Rahmen der DSFA hinzugekommen sind, weil sie nicht von Anfang an bedacht wurden.</t>
  </si>
  <si>
    <t>Ist des nicht gefährlich, die KI für eine solche Aufgabe zu nutzen?</t>
  </si>
  <si>
    <t>Nein, das halten wir nicht für gefährlich. Es muss aber erstens darauf geachtet werden, dass in Schritt 1-4 keine Personendaten und keine Geschäftsgeheimnisse eingegeben werden, und zweitens muss das, was die KI an Texten vorschlägt durch die Person, die die DSFA ausfüllt, manuell geprüft werden. Es darf den Vorschlägen der KI also nicht blind getraut werden, da sie nicht versteht, worum es geht, sondern lediglich berechnet, was die wahrscheinlichste Antwort auf die Fragestellung ist. Wir glauben, der Einsatz einer KI für eine DSFA kann sogar zur Qualitätssteigerung der DSFA beitragen, da sie hilft Risiken und Massnahmen zu identifizieren, die den Personen, die sie ausfüllen, sonst womöglich nicht einfallen. Hier kann es sogar von Vorteil sein, wenn die KI "halluziniert" und Probleme sieht, die vielleicht nicht realistisch sind. Sie können dann manuell aussortiert werden, aber regen zum Nachdenken an - und genau darum geht es bei einer DSFA.</t>
  </si>
  <si>
    <t>Welches KI-Modell soll ich wählen?</t>
  </si>
  <si>
    <t>Wir schlagen vor, mit dem einfachsten zu beginnen, derzeit "gpt-3.5-turbo". Es ist günstig und schnell, aber liefert eher einfache und oberflächlichere Antworten. Wenn bei OpenAI ein Konto registriert wird, erhält die Person eine Gutschrift von 5 Dollar. Dafür können mit diesem einfachen Modell sehr viele Abfragen ausgeführt werden, ohne, dass bezahlt werden muss.  "gpt-4" und neuere Modelle liefern qualitativ besser Antworten, brauchen aber mehr Zeit und kosten auch mehr. Es sollte jeder für seine Anwendung experimentieren, was am besten passt. Auch die Prompts und Temperatur können angepasst werden.</t>
  </si>
  <si>
    <t xml:space="preserve">Ich kann auf dem Hauptblatt keine weiteren Massnahmen eintragen. </t>
  </si>
  <si>
    <t>Schritt 3, also die Auflistung der Massnahmen, funktioniert nach dem Prinzip, dass aus dem Katalog von Massnahmen ausgewählt werden muss, der auf dem Arbeitsblatt "DSFA Massnahmenkatalog" aufgeführt ist. Wenn eine neue Massnahmen erfasst werden soll, dann muss das dort geschehen. Dafür hat es leere Zeiten. Jede Massnahmen braucht einen Titel und eine Beschreibung. Ist dies eingetragen, kann die neue Massnahmen auf dem Hauptblatt gewählt werden. Typischerweise definieren die Unternehmen (bzw. die Datenschutzstelle) die üblicherweise zur Auswahl stehenden Massnahmen. So kann das jedes Unternehmen für seine Zwecke in der Vorlage anpassen.</t>
  </si>
  <si>
    <t>Wie kann ich die Massnahmen einfach übertragen? Was hat es mit der Schutzstufe auf sich?</t>
  </si>
  <si>
    <t>Was bedeutet die Frage, ob die Basisinfrastruktur separat beurteilt wird?</t>
  </si>
  <si>
    <t>Wir haben in der Vorlage die Möglichkeit vorgesehen, drei Schutzstufen zu definieren. Jedes Unternehmen legt diese selbst fest, z.B. Stufe 1 für an sich harmlose Projekte, während 3 für Projekte mit hohen Risiken stehen können. Es kann dann für jede Schutzstufe im Arbeitsblatt "DSFA Massnahmenkatalog" festgelegt werden, welche der Massnahmen es für diese Schutzstufe mindestens braucht; das muss jedes Unternehmen für sich entscheiden. Diese Mindestmassnahmen können bei aktivierten Makros per Knopfdruck in die Massnahmenliste auf dem Hauptblatt übertragen werden.</t>
  </si>
  <si>
    <t xml:space="preserve">Damit können bestimmte Aspekte eines Vorhabens ausgeklammert werden. Wenn zum Beispiel ein neues Projekt in der Cloud realisiert wird und diese auf einer Cloud-Infrastruktur basiert, die schon beurteilt worden ist im Hinblick auf die Risiken für die betroffenen Personen, brauchen diese hier nicht nochmals zu evaluiert werden. Mit diesem Parameter kann angegeben werden, dass die Risiken betreffend die Nutzung der IT-Basisinfrastruktur hier nicht nochmals beurteilt werden. </t>
  </si>
  <si>
    <t>Was bedeuten die vier Stufen des Schweregrads und der Wahrscheinlichkeit einer nachteiligen Folge für eine betroffene Person?</t>
  </si>
  <si>
    <t xml:space="preserve">Das muss jedes Unternehmen für sich definieren. Wir haben unten an der Risikotabelle angegeben, wie die vier Stufen jeweils bezeichnet werden (z.B. "Sehr tief", "Tief"). Diese Bezeichnungen kann jedes Unternehmen für seine Zwecke anpassen, ebenso ab welchem Risikowert (d.h. Schweregrad x Eintrittswahrscheinlichkeit) ein mittleres und wann ein hohes Risiko (z.B. ab 12) vorliegt. </t>
  </si>
  <si>
    <t>8.</t>
  </si>
  <si>
    <t>7.</t>
  </si>
  <si>
    <t>Wozu gebe ich die Anzahl Jahre unter der Risikotabelle an?</t>
  </si>
  <si>
    <t xml:space="preserve">Jede Risikobeurteilung muss korrekterweise für einen bestimmten Zeithorizont durchgeführt werden. Dieser wird typischerweise 3 oder 5 Jahre sein. Das kann hier angegeben werden. </t>
  </si>
  <si>
    <t>9.</t>
  </si>
  <si>
    <t>Muss ich für jedes Vorhaben eine Datenschutz-Folgenabschätzung durchführen?</t>
  </si>
  <si>
    <t>Von Gesetzes wegen nicht. Das Datenschutzrecht verlangt dies nur bei Vorhaben, die mutmasslich zu einem hohen Risiko für die betroffenen Personen führen können, z.B. weil die Datenbearbeitung bestimmte heikle Aspekte aufweist. Diese sind möglicherweise im konkreten Fall "im Griff", weil entsprechende Massnahmen getroffen werden. Bei der DSFA geht es aber gerade darum, dies zu überprüfen und sicherzustellen. Es gibt darum Unternehmen, die eine DSFA für jedes Vorhaben verlangen - um auf Nummer sicher zu gehen. Wer nicht sicher ist, fragt die Datenschutzstelle oder macht einfach eine DSFA.</t>
  </si>
  <si>
    <t>10.</t>
  </si>
  <si>
    <t>Welchen Sinn und Zweck hat das Arbeitsblatt "Risikokatalog"? Wozu dienen die verschiedenen Unterteilungen?</t>
  </si>
  <si>
    <t xml:space="preserve">Das Arbeitsblatt "Risikokatalog" ist eine Art "Reservoir" oder "Speicher" für Umschreibungen von Risiken und etwaigen Gegenmassnahmen und Risikoeinschätzungen. Hier kann jedes Unternehmen seine "Standardrisiken" definieren, deren Prüfung es verlangt. Wir haben in der Basisvorlage bereits eine ganze Reihe von typischen Datenschutzrisiken aufgeführt (als "Allgemeine Risiken"). Diese können von Hand oder über den Knopf rechts (bei vorheriger Auswahl) auf das Hauptblatt kopiert werden, damit sie dort eingeschätzt werden können. Nebst den allgemeinen Risiken kann ein Unternehmen noch spezifische Risiken aufführen, denen es typischerweise begegnet. Eine Bank kann z.B. noch zusätzliche Risiken im Zusammenhang mit Bankkundendaten aufführen. Im untersten Abschnitt hat es noch Platz zum Experimentieren mit fallspezifischen Risiken. Das ist insbesondere beim Einsatz der KI von Relevanz. Sie kann gebeten werden, basierend auf der Fallbeschreibung sich zehn mögliche, fallspezifische Risiken auszudenken und dort aufzulisten (die Funktion kann auch direkt auf dem Hauptblatt genutzt werden). Dies ist als Inspiration gedacht. Es können auch einzelne weitere Risiken durch die KI hinzugefügt werden; dazu muss bloss ein leeres Feld angewählt und der entsprechende Knopf gedrückt werden. </t>
  </si>
  <si>
    <t>11.</t>
  </si>
  <si>
    <t>Meine Version der Vorlage enthält keine Makros. Wo erhalte ich eine solche?</t>
  </si>
  <si>
    <t xml:space="preserve">Die jeweils aktuellste Version in einer Fassung mit und ohne Makros gibt es auf http://www.vud.ch/dsfa und als sekundäre Quelle auf https://www.rosenthal.ch (www.rosenthal/downloads/vud_dsfa.xlsx und www.rosenthal/downloads/vud_dsfa.xlsm). Dort sind auch der One-Pager und das Tutorial-Video abrufbar. </t>
  </si>
  <si>
    <t>12.</t>
  </si>
  <si>
    <t>Gibt es diese Vorlage auch in anderen Sprachen?</t>
  </si>
  <si>
    <t>Ja, diese Vorlage gibt es auch auf Englisch. Sie kann dort heruntergeladen werden, wo auch diese Vorlage bezogen werden kann (siehe Frage 11). Zusätzlich verfügt die Makro-Version dieser DSFA über die Möglichkeit, die Texte in der DSFA mit Hilfe der KI in zahlreiche Sprachen zu übersetzen. Dazu muss der Knopf zur Aktivierung der Übersetzungsfunktion in Spalte I auf Zeile 215 gedrückt werden. Er aktiviert die Übersetzungsfunktion, die dann über das Kontextmenü für die jeweils ausgewählten Zellen zur Verfügung steht. Allenfalls muss der Blattschutz vor deren Benutzung aufgehoben werden.</t>
  </si>
  <si>
    <t>13.</t>
  </si>
  <si>
    <t>Wie kann ich den Blattschutz aufheben? Wenn ich etwas ändern möchte, erlaubt es Excel nicht.</t>
  </si>
  <si>
    <t xml:space="preserve">Der Blattschutz kann über Excel im entsprechenden Menü ohne Passwort aufgehoben werden. Er soll lediglich versehentliche Änderungen verhindern. </t>
  </si>
  <si>
    <t>Englische Version; FAQ; weitere Fixes</t>
  </si>
  <si>
    <r>
      <rPr>
        <b/>
        <sz val="10"/>
        <color theme="1"/>
        <rFont val="Calibri"/>
        <family val="2"/>
        <scheme val="minor"/>
      </rPr>
      <t xml:space="preserve">Hinweis: </t>
    </r>
    <r>
      <rPr>
        <sz val="10"/>
        <color theme="1"/>
        <rFont val="Calibri"/>
        <family val="2"/>
        <scheme val="minor"/>
      </rPr>
      <t>Eine Anleitung zum Ausfüllen dieser DSFA und zur KI-gestützten Ausfüllhilfe (optional, nur in der Version des Excels mit Makros) findet sich am Ende dieses Blatts, rechts sowie im One-Pager/Tutorial unten.</t>
    </r>
  </si>
  <si>
    <t>Wenn die Personendaten von unbefugten Dritten erfasst und missbraucht würden, könnte es beispielsweise zu Identitätsdiebstahl kommen, bei dem schädigende Handlungen im Namen des Opfers durchgeführt werden, wie etwa betrügerische Verträge abschliessen oder Zugang zu persönlichen Konten erlangen. Angesichts der ergriffenen Gegenmassnahmen ist das Risiko insgesamt gering, aber sollte es dennoch auftreten, könnten die Folgen für die betroffene Person erheblich sein, von finanziellen Verlusten bis hin zum Verlust des Vertrauens in die Sicherheitsmassnahmen von Unternehmen und Institutionen.</t>
  </si>
  <si>
    <t>* Vor dem Anklicken die gewünschte Zelle anwählen. Es funktioniert auch "DSFA Vorschlag" im Kontextmenü.</t>
  </si>
  <si>
    <t>Die Datenbearbeitung ist notwendig, um die Verifizierung von Anruferidentitäten zu optimieren und somit einen höheren Sicherheitsstandard im Call-Center zu gewährleisten. Eine weniger eingreifende Methode wie die Verwendung von Passwörtern oder Sicherheitsfragen bietet eine niedrigere Sicherheitsstufe, denn solche Daten können gestohlen oder vergessen werden. Insofern stellt die Verwendung des eindeutigen und schwer zu fälschenden Stimmabdrucks eine verhältnismässige und datenschutzgerechte Methode dar, den Legitimationsnachweis in diesem Kontext zu erbringen.</t>
  </si>
  <si>
    <t>Fixes</t>
  </si>
  <si>
    <t>Mit Mac support (vor Excel 2016, mit MacScript) - ungetested</t>
  </si>
  <si>
    <t>Anpassung wegen Anpassung der API von OpenAI</t>
  </si>
  <si>
    <t>Die Datenbearbeitung ist datensparsam, weil nur der zur Identifikation notwendige Stimmabdruck und keine weiteren persönlichen Informationen verarbeitet werden. Sie ist zeitlich begrenzt, weil der Stimmabdruck nur während des laufenden Anrufs erstellt und anschliessend sofort mit dem gespeicherten Abdruck verglichen und dann gelöscht wird. Ausserdem ist die Datenverarbeitung verhältnismässig, da die Identitätsverifikation durch Stimmerkennung eine effektive und notwendige Massnahme zur Gewährleistung der Sicherheit in Call-Centern darstellt.</t>
  </si>
  <si>
    <t>Verfasser &amp; Entwickler: David Rosenthal (david.rosenthal@vischer.com, VISCHER Legal Innovation Lab). Alle Rechte vorbehalten. Ein Projekt des Vereins Unternehmens-Datenschutz (VUD).</t>
  </si>
  <si>
    <t>Generalerneuerung der KI-Schnittstelle</t>
  </si>
  <si>
    <t>Verfasser &amp; Entwickler: David Rosenthal (david.rosenthal@vischer.com, VISCHER Legal Innovation Lab); alle Rechte vorbehalten. Ein Projekt des Vereins Unternehmens-Datenschutz (VUD).</t>
  </si>
  <si>
    <t>Version 22.9.2024 - Private Institutionen CH-DSG/DSGVO</t>
  </si>
  <si>
    <r>
      <t xml:space="preserve">- </t>
    </r>
    <r>
      <rPr>
        <b/>
        <sz val="10"/>
        <color theme="1"/>
        <rFont val="Calibri"/>
        <family val="2"/>
        <scheme val="minor"/>
      </rPr>
      <t>Berechtigungskonzept</t>
    </r>
    <r>
      <rPr>
        <sz val="10"/>
        <color theme="1"/>
        <rFont val="Calibri"/>
        <family val="2"/>
        <scheme val="minor"/>
      </rPr>
      <t xml:space="preserve">: Durch das "Need-to-Know"-Prinzip wird der Zugang zu den Personendaten strikt auf diejenigen begrenzt, die es unbedingt benötigen, und minimiert so die Möglichkeit unerlaubter Zugriffe._x000D_
- </t>
    </r>
    <r>
      <rPr>
        <b/>
        <sz val="10"/>
        <color theme="1"/>
        <rFont val="Calibri"/>
        <family val="2"/>
        <scheme val="minor"/>
      </rPr>
      <t>Protokollierung (Basis)</t>
    </r>
    <r>
      <rPr>
        <sz val="10"/>
        <color theme="1"/>
        <rFont val="Calibri"/>
        <family val="2"/>
        <scheme val="minor"/>
      </rPr>
      <t xml:space="preserve">: Die lückenlose Nachverfolgung von Zugriffen und Änderungen an den Personendaten stellt sicher, dass unbefugte oder fehlerhafte Handlungen schnell erkannt und adressiert werden können._x000D_
- </t>
    </r>
    <r>
      <rPr>
        <b/>
        <sz val="10"/>
        <color theme="1"/>
        <rFont val="Calibri"/>
        <family val="2"/>
        <scheme val="minor"/>
      </rPr>
      <t>Zugriffskontrolle</t>
    </r>
    <r>
      <rPr>
        <sz val="10"/>
        <color theme="1"/>
        <rFont val="Calibri"/>
        <family val="2"/>
        <scheme val="minor"/>
      </rPr>
      <t xml:space="preserve">: Nur autorisierte Personen erhalten Zugang zu den sensiblen Daten, wodurch die Gefahr von Datenmissbrauch durch Unbefugte erheblich reduziert wird._x000D_
- </t>
    </r>
    <r>
      <rPr>
        <b/>
        <sz val="10"/>
        <color theme="1"/>
        <rFont val="Calibri"/>
        <family val="2"/>
        <scheme val="minor"/>
      </rPr>
      <t>Verschlüsselung "at rest"</t>
    </r>
    <r>
      <rPr>
        <sz val="10"/>
        <color theme="1"/>
        <rFont val="Calibri"/>
        <family val="2"/>
        <scheme val="minor"/>
      </rPr>
      <t xml:space="preserve">: Die Speicherung der Personendaten in verschlüsselter Form schützt diese vor unbefugtem Zugriff, selbst wenn jemand physischen Zugang zu den Speichersystemen erhält._x000D_
- </t>
    </r>
    <r>
      <rPr>
        <b/>
        <sz val="10"/>
        <color theme="1"/>
        <rFont val="Calibri"/>
        <family val="2"/>
        <scheme val="minor"/>
      </rPr>
      <t>MFA für privilegierte Zugriffe</t>
    </r>
    <r>
      <rPr>
        <sz val="10"/>
        <color theme="1"/>
        <rFont val="Calibri"/>
        <family val="2"/>
        <scheme val="minor"/>
      </rPr>
      <t>: Die Multi-Faktor-Authentisierung bei besonders kritischen Zugriffsrechten stellt sicher, dass selbst bei Kompromittierung eines Passworts kein unautorisierter Zugriff auf die Daten erfolgen kann.</t>
    </r>
  </si>
  <si>
    <t>1. Implementiere transparente Informationsprozesse, indem klar kommuniziert wird, wie und warum die Daten erhoben und verwendet werden._x000D_
2. Stelle sicher, dass alle Daten verschlüsselt und gesichert gespeichert werden, um unbefugten Zugriff zu verhindern._x000D_
3. Biete den Anrufern Opt-out-Möglichkeiten an, falls sie ihre Daten nicht zur Stimmerkennung verwenden möchten._x000D_
4. Führe regelmässige Sicherheitsüberprüfungen und Audits durch, um Missbrauch frühzeitig zu erkennen und zu verhindern._x000D_
5. Verwende anonymisierte Stimmabdrücke, sodass diese nicht direkt auf die Identität der Person zurückzuführen sind.</t>
  </si>
  <si>
    <t>Identitätsdiebstahl durch unautorisierten Zugriff auf Stimmabdrücke.</t>
  </si>
  <si>
    <t xml:space="preserve">  </t>
  </si>
  <si>
    <t>Missbrauch sensibler Daten durch Angreifer nach einem erfolgreichen Hackerangriff.</t>
  </si>
  <si>
    <t>Falsche Identifizierung durch fehlerhafte Stimmerkennung führt zu Dienstablehnungen.</t>
  </si>
  <si>
    <t>Verletzung der Privatsphäre durch unautorisierte Weitergabe von Tonaufnahmen.</t>
  </si>
  <si>
    <t>Diskriminierung aufgrund falscher Identifikation und fehlerhafter Datenverarbeitung.</t>
  </si>
  <si>
    <t>Psychologischer Stress durch die ständige Überwachung und Aufzeichnung der Anrufe.</t>
  </si>
  <si>
    <t>Rufschädigung, wenn private Gesprächsinhalte durch Datenleaks öffentlich werden.</t>
  </si>
  <si>
    <t>Finanzielle Verluste durch betrügerische Aktivitäten nach einem Datenleck.</t>
  </si>
  <si>
    <t>Verhinderung des Zugangs zu essenziellen Dienstleistungen durch systematische Fehler in der Stimmerkennungssoftware.</t>
  </si>
  <si>
    <t>Reputationsverlust durch wiederholte Datenschutzverletzungen und mangelhafte Sicherheitsprotokolle.</t>
  </si>
  <si>
    <t>Das kann mehrere Gründe haben. Stellen Sie zuerste sicher, dass Sie die Datei mit der Endung ".xlsm" haben. Nur diese enthält die nötigen VBA-Makros um Funktionen auszuführen. Prüfen Sie zweitens, ob Sie Makros überhaupt ausführen können. Vor allem in Unternehmen ist das Ausführen von Makros oft gesperrt, weil Makros ein Sicherheitsrisiko sein können. Sprechen Sie daher mit Ihrer IT-Abteilungen. Die Makros in der DSFA sind digital signiert worden (von VISCHER AG). Sie können das dazugehörige Zertifikat auf www.rosenthal.ch abrufen, um so die DSFA (und weitere Produkte von VISCHER) freizuschalten. Wenn Sie beim Öffnen des Excel ferner gefragt werden, ob die Inhalte aktiviert werden sollen, bestätigen Sie dies. Sonst sperrt Excel das Ausführen der Makros. Schliesslich müssen Sie für die KI-Funktionen darauf achten, dass Sie auf dem Arbeitsblatt "Config" den API-Key von OpenAI oder einem anderen, passenden KI-Modell-Anbieter, eingetragen haben. Den braucht es für die Nutzung der KI-Funktion. Schliesslich ist es noch möglich, dass beim Knopfdruck nichts passiert, weil die KI nicht richtig funktioniert und daher auf die Anfrage nicht reagiert. Es kommt in diesen Fällen nach einer gewissen Zeit zu einem sog. Time-out-Fehler. In diesem Fall ggf. ein anderes Modell wählen und es später nochmals probieren. Soll ein anderer Provider als OpenAI genutzt werden, müssen die technischen Konfigurationsfelder auf der "Config"-Seite entsprechend angepasst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</si>
</sst>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1"/>
      <color theme="1"/>
      <name val="Calibri"/>
      <family val="2"/>
      <scheme val="minor"/>
    </font>
    <font>
      <sz val="14"/>
      <color theme="1"/>
      <name val="Calibri"/>
      <family val="2"/>
      <scheme val="minor"/>
    </font>
    <font>
      <b/>
      <sz val="16"/>
      <color theme="1"/>
      <name val="Calibri"/>
      <family val="2"/>
      <scheme val="minor"/>
    </font>
    <font>
      <u/>
      <sz val="11"/>
      <color theme="4" tint="-0.499984740745262"/>
      <name val="Calibri"/>
      <family val="2"/>
      <scheme val="minor"/>
    </font>
    <font>
      <sz val="11"/>
      <color theme="4" tint="-0.499984740745262"/>
      <name val="Calibri"/>
      <family val="2"/>
      <scheme val="minor"/>
    </font>
    <font>
      <sz val="10"/>
      <color theme="1"/>
      <name val="Calibri"/>
      <family val="2"/>
      <scheme val="minor"/>
    </font>
    <font>
      <u/>
      <sz val="11"/>
      <color theme="1"/>
      <name val="Calibri"/>
      <family val="2"/>
      <scheme val="minor"/>
    </font>
    <font>
      <b/>
      <u/>
      <sz val="11"/>
      <color theme="1"/>
      <name val="Calibri"/>
      <family val="2"/>
      <scheme val="minor"/>
    </font>
    <font>
      <sz val="11"/>
      <color theme="2"/>
      <name val="Calibri"/>
      <family val="2"/>
      <scheme val="minor"/>
    </font>
    <font>
      <sz val="11"/>
      <color theme="0"/>
      <name val="Calibri"/>
      <family val="2"/>
      <scheme val="minor"/>
    </font>
    <font>
      <b/>
      <sz val="12"/>
      <color theme="1"/>
      <name val="Calibri"/>
      <family val="2"/>
      <scheme val="minor"/>
    </font>
    <font>
      <u/>
      <sz val="11"/>
      <color theme="10"/>
      <name val="Calibri"/>
      <family val="2"/>
      <scheme val="minor"/>
    </font>
    <font>
      <b/>
      <sz val="11"/>
      <name val="Calibri"/>
      <family val="2"/>
      <scheme val="minor"/>
    </font>
    <font>
      <sz val="11"/>
      <color theme="0" tint="-0.14999847407452621"/>
      <name val="Calibri"/>
      <family val="2"/>
      <scheme val="minor"/>
    </font>
    <font>
      <sz val="11"/>
      <color rgb="FF000000"/>
      <name val="Calibri"/>
      <family val="2"/>
    </font>
    <font>
      <sz val="9"/>
      <color theme="1"/>
      <name val="Calibri"/>
      <family val="2"/>
      <scheme val="minor"/>
    </font>
    <font>
      <sz val="8"/>
      <color theme="1"/>
      <name val="Calibri"/>
      <family val="2"/>
      <scheme val="minor"/>
    </font>
    <font>
      <i/>
      <sz val="11"/>
      <color theme="1"/>
      <name val="Calibri"/>
      <family val="2"/>
      <scheme val="minor"/>
    </font>
    <font>
      <sz val="11"/>
      <color theme="2" tint="-0.499984740745262"/>
      <name val="Calibri"/>
      <family val="2"/>
      <scheme val="minor"/>
    </font>
    <font>
      <b/>
      <sz val="10"/>
      <color theme="1"/>
      <name val="Calibri"/>
      <family val="2"/>
      <scheme val="minor"/>
    </font>
    <font>
      <b/>
      <u/>
      <sz val="9"/>
      <color theme="1"/>
      <name val="Calibri"/>
      <family val="2"/>
      <scheme val="minor"/>
    </font>
    <font>
      <b/>
      <sz val="9"/>
      <color theme="1"/>
      <name val="Calibri"/>
      <family val="2"/>
      <scheme val="minor"/>
    </font>
    <font>
      <sz val="12"/>
      <color theme="1"/>
      <name val="Calibri"/>
      <family val="2"/>
      <scheme val="minor"/>
    </font>
    <font>
      <sz val="9"/>
      <color theme="2" tint="-0.499984740745262"/>
      <name val="Calibri"/>
      <family val="2"/>
      <scheme val="minor"/>
    </font>
    <font>
      <b/>
      <sz val="9"/>
      <color theme="2" tint="-0.499984740745262"/>
      <name val="Calibri"/>
      <family val="2"/>
      <scheme val="minor"/>
    </font>
    <font>
      <b/>
      <sz val="11"/>
      <color theme="2" tint="-0.499984740745262"/>
      <name val="Calibri"/>
      <family val="2"/>
      <scheme val="minor"/>
    </font>
    <font>
      <i/>
      <sz val="9"/>
      <color theme="2" tint="-0.499984740745262"/>
      <name val="Calibri"/>
      <family val="2"/>
      <scheme val="minor"/>
    </font>
    <font>
      <sz val="9"/>
      <color rgb="FF000000"/>
      <name val="Calibri"/>
      <family val="2"/>
    </font>
    <font>
      <sz val="10"/>
      <color rgb="FF000000"/>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DCE1E8"/>
        <bgColor indexed="64"/>
      </patternFill>
    </fill>
    <fill>
      <patternFill patternType="solid">
        <fgColor theme="0"/>
        <bgColor indexed="64"/>
      </patternFill>
    </fill>
  </fills>
  <borders count="17">
    <border>
      <left/>
      <right/>
      <top/>
      <bottom/>
      <diagonal/>
    </border>
    <border>
      <left style="thin">
        <color indexed="64"/>
      </left>
      <right/>
      <top/>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s>
  <cellStyleXfs count="2">
    <xf numFmtId="0" fontId="0" fillId="0" borderId="0"/>
    <xf numFmtId="0" fontId="12" fillId="0" borderId="0" applyNumberFormat="0" applyFill="0" applyBorder="0" applyAlignment="0" applyProtection="0"/>
  </cellStyleXfs>
  <cellXfs count="120">
    <xf numFmtId="0" fontId="0" fillId="0" borderId="0" xfId="0"/>
    <xf numFmtId="49" fontId="0" fillId="0" borderId="0" xfId="0" applyNumberFormat="1" applyAlignment="1">
      <alignment horizontal="left" vertical="top"/>
    </xf>
    <xf numFmtId="0" fontId="0" fillId="0" borderId="0" xfId="0" applyAlignment="1">
      <alignment horizontal="left" vertical="top"/>
    </xf>
    <xf numFmtId="0" fontId="0" fillId="0" borderId="1" xfId="0"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4" fillId="0" borderId="1" xfId="0" applyFont="1" applyBorder="1" applyAlignment="1">
      <alignment horizontal="left" vertical="top"/>
    </xf>
    <xf numFmtId="0" fontId="4" fillId="0" borderId="0" xfId="0" applyFont="1" applyAlignment="1">
      <alignment horizontal="left" vertical="top"/>
    </xf>
    <xf numFmtId="0" fontId="5" fillId="0" borderId="0" xfId="0" applyFont="1" applyAlignment="1">
      <alignment horizontal="left" vertical="top"/>
    </xf>
    <xf numFmtId="0" fontId="6" fillId="3" borderId="6" xfId="0" applyFont="1" applyFill="1" applyBorder="1" applyAlignment="1">
      <alignment horizontal="left" vertical="top" wrapText="1"/>
    </xf>
    <xf numFmtId="0" fontId="7"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49" fontId="0" fillId="0" borderId="0" xfId="0" applyNumberFormat="1" applyAlignment="1">
      <alignment vertical="top"/>
    </xf>
    <xf numFmtId="0" fontId="8" fillId="0" borderId="0" xfId="0" applyFont="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9" fillId="0" borderId="0" xfId="0" applyFont="1" applyAlignment="1">
      <alignment vertical="top"/>
    </xf>
    <xf numFmtId="2" fontId="0" fillId="0" borderId="0" xfId="0" applyNumberFormat="1" applyAlignment="1">
      <alignment horizontal="left" vertical="top"/>
    </xf>
    <xf numFmtId="49" fontId="0" fillId="3" borderId="6" xfId="0" applyNumberFormat="1" applyFill="1" applyBorder="1" applyAlignment="1">
      <alignment horizontal="left" vertical="top" wrapText="1"/>
    </xf>
    <xf numFmtId="0" fontId="0" fillId="3" borderId="6" xfId="0" applyFill="1" applyBorder="1" applyAlignment="1">
      <alignment horizontal="center" vertical="top"/>
    </xf>
    <xf numFmtId="0" fontId="11" fillId="0" borderId="0" xfId="0" applyFont="1"/>
    <xf numFmtId="49" fontId="11" fillId="0" borderId="0" xfId="0" applyNumberFormat="1" applyFont="1" applyAlignment="1">
      <alignment horizontal="left" vertical="top"/>
    </xf>
    <xf numFmtId="0" fontId="11" fillId="0" borderId="0" xfId="0" applyFont="1" applyAlignment="1">
      <alignment horizontal="left" vertical="top"/>
    </xf>
    <xf numFmtId="0" fontId="10" fillId="0" borderId="0" xfId="0" applyFont="1" applyAlignment="1">
      <alignment horizontal="left" vertical="top"/>
    </xf>
    <xf numFmtId="0" fontId="12" fillId="0" borderId="0" xfId="1" applyAlignment="1">
      <alignment horizontal="right"/>
    </xf>
    <xf numFmtId="0" fontId="1" fillId="0" borderId="0" xfId="0" applyFont="1"/>
    <xf numFmtId="0" fontId="6" fillId="4" borderId="6" xfId="0" applyFont="1" applyFill="1" applyBorder="1" applyAlignment="1">
      <alignment horizontal="center" vertical="center" wrapText="1"/>
    </xf>
    <xf numFmtId="0" fontId="14" fillId="0" borderId="0" xfId="0" applyFont="1" applyAlignment="1">
      <alignment vertical="top" wrapText="1"/>
    </xf>
    <xf numFmtId="0" fontId="10" fillId="0" borderId="0" xfId="0" applyFont="1" applyAlignment="1">
      <alignment vertical="top" wrapText="1"/>
    </xf>
    <xf numFmtId="0" fontId="16" fillId="3" borderId="6" xfId="0" applyFont="1" applyFill="1" applyBorder="1" applyAlignment="1">
      <alignment horizontal="center" vertical="center" wrapText="1"/>
    </xf>
    <xf numFmtId="0" fontId="0" fillId="0" borderId="0" xfId="0" applyAlignment="1">
      <alignment horizontal="right" vertical="top"/>
    </xf>
    <xf numFmtId="0" fontId="6" fillId="3" borderId="6" xfId="0" applyFont="1" applyFill="1" applyBorder="1" applyAlignment="1">
      <alignment horizontal="center" vertical="top" wrapText="1"/>
    </xf>
    <xf numFmtId="0" fontId="18" fillId="0" borderId="0" xfId="0" applyFont="1" applyAlignment="1">
      <alignment horizontal="right" vertical="top"/>
    </xf>
    <xf numFmtId="0" fontId="12" fillId="0" borderId="0" xfId="1" applyAlignment="1">
      <alignment horizontal="right" vertical="top"/>
    </xf>
    <xf numFmtId="0" fontId="13" fillId="0" borderId="0" xfId="0" applyFont="1" applyAlignment="1">
      <alignment horizontal="left" vertical="top"/>
    </xf>
    <xf numFmtId="0" fontId="0" fillId="0" borderId="0" xfId="0" applyAlignment="1">
      <alignment horizontal="right" vertical="top" wrapText="1"/>
    </xf>
    <xf numFmtId="0" fontId="1" fillId="0" borderId="0" xfId="0" applyFont="1" applyAlignment="1">
      <alignment horizontal="left" vertical="top" wrapText="1"/>
    </xf>
    <xf numFmtId="0" fontId="20" fillId="3" borderId="7" xfId="0" applyFont="1" applyFill="1" applyBorder="1" applyAlignment="1">
      <alignment horizontal="left" vertical="top" wrapText="1"/>
    </xf>
    <xf numFmtId="0" fontId="17" fillId="0" borderId="0" xfId="0" applyFont="1" applyAlignment="1">
      <alignment horizontal="left" vertical="top" wrapText="1"/>
    </xf>
    <xf numFmtId="0" fontId="6" fillId="4" borderId="6" xfId="0" applyFont="1"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0" borderId="1" xfId="0" applyBorder="1" applyAlignment="1">
      <alignment horizontal="left" vertical="top" wrapText="1"/>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8" fillId="0" borderId="0" xfId="0" applyFont="1" applyAlignment="1">
      <alignment horizontal="center" vertical="top" wrapText="1"/>
    </xf>
    <xf numFmtId="0" fontId="1" fillId="0" borderId="0" xfId="0" applyFont="1" applyAlignment="1">
      <alignment horizontal="center" vertical="top"/>
    </xf>
    <xf numFmtId="0" fontId="6" fillId="3" borderId="7" xfId="0" applyFont="1" applyFill="1" applyBorder="1" applyAlignment="1">
      <alignment vertical="top" wrapText="1"/>
    </xf>
    <xf numFmtId="0" fontId="1" fillId="0" borderId="1" xfId="0" applyFont="1" applyBorder="1" applyAlignment="1">
      <alignment horizontal="left" vertical="top" wrapText="1"/>
    </xf>
    <xf numFmtId="0" fontId="17" fillId="0" borderId="0" xfId="0" applyFont="1" applyAlignment="1">
      <alignment horizontal="justify" vertical="top" wrapText="1"/>
    </xf>
    <xf numFmtId="0" fontId="10" fillId="0" borderId="0" xfId="0" applyFont="1" applyAlignment="1">
      <alignment horizontal="center" vertical="top"/>
    </xf>
    <xf numFmtId="0" fontId="10" fillId="0" borderId="0" xfId="0" applyFont="1" applyAlignment="1">
      <alignment horizontal="left"/>
    </xf>
    <xf numFmtId="0" fontId="10" fillId="0" borderId="0" xfId="0" applyFont="1"/>
    <xf numFmtId="49" fontId="10" fillId="0" borderId="0" xfId="0" applyNumberFormat="1" applyFont="1" applyAlignment="1">
      <alignment vertical="top"/>
    </xf>
    <xf numFmtId="0" fontId="10" fillId="0" borderId="0" xfId="0" applyFont="1" applyAlignment="1">
      <alignment vertical="top"/>
    </xf>
    <xf numFmtId="2" fontId="8" fillId="0" borderId="0" xfId="0" applyNumberFormat="1" applyFont="1" applyAlignment="1">
      <alignment horizontal="left" vertical="top"/>
    </xf>
    <xf numFmtId="2" fontId="10" fillId="0" borderId="0" xfId="0" applyNumberFormat="1" applyFont="1" applyAlignment="1">
      <alignment horizontal="left" vertical="top"/>
    </xf>
    <xf numFmtId="0" fontId="16" fillId="0" borderId="0" xfId="0" applyFont="1" applyAlignment="1">
      <alignment horizontal="left" vertical="top"/>
    </xf>
    <xf numFmtId="0" fontId="17" fillId="0" borderId="0" xfId="0" applyFont="1" applyAlignment="1">
      <alignment horizontal="center" vertical="top"/>
    </xf>
    <xf numFmtId="0" fontId="24" fillId="6" borderId="15" xfId="0" applyFont="1" applyFill="1" applyBorder="1" applyAlignment="1">
      <alignment horizontal="center" vertical="center"/>
    </xf>
    <xf numFmtId="0" fontId="26" fillId="0" borderId="0" xfId="0" applyFont="1" applyAlignment="1">
      <alignment horizontal="left" vertical="top"/>
    </xf>
    <xf numFmtId="0" fontId="27" fillId="0" borderId="0" xfId="0" applyFont="1" applyAlignment="1">
      <alignment horizontal="right" vertical="top"/>
    </xf>
    <xf numFmtId="0" fontId="19" fillId="0" borderId="0" xfId="0" applyFont="1" applyAlignment="1">
      <alignment vertical="top" wrapText="1"/>
    </xf>
    <xf numFmtId="0" fontId="16" fillId="0" borderId="0" xfId="0" applyFont="1" applyAlignment="1">
      <alignment horizontal="right" vertical="top"/>
    </xf>
    <xf numFmtId="0" fontId="23" fillId="3" borderId="6" xfId="0" applyFont="1" applyFill="1" applyBorder="1" applyAlignment="1">
      <alignment horizontal="center" vertical="center" wrapText="1"/>
    </xf>
    <xf numFmtId="0" fontId="17" fillId="0" borderId="0" xfId="0" applyFont="1" applyAlignment="1">
      <alignment horizontal="right" vertical="top"/>
    </xf>
    <xf numFmtId="0" fontId="24" fillId="0" borderId="0" xfId="0" applyFont="1" applyAlignment="1">
      <alignment horizontal="left" vertical="top"/>
    </xf>
    <xf numFmtId="49" fontId="6" fillId="5" borderId="6" xfId="0" applyNumberFormat="1" applyFont="1" applyFill="1" applyBorder="1" applyAlignment="1">
      <alignment horizontal="left" vertical="top" wrapText="1"/>
    </xf>
    <xf numFmtId="49" fontId="6" fillId="3" borderId="6" xfId="0" applyNumberFormat="1" applyFont="1" applyFill="1" applyBorder="1" applyAlignment="1">
      <alignment horizontal="left" vertical="top" wrapText="1"/>
    </xf>
    <xf numFmtId="49" fontId="16" fillId="4" borderId="6" xfId="0" applyNumberFormat="1" applyFont="1" applyFill="1" applyBorder="1" applyAlignment="1">
      <alignment horizontal="left" vertical="top" wrapText="1"/>
    </xf>
    <xf numFmtId="14" fontId="16" fillId="3" borderId="6"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0" fillId="3" borderId="6" xfId="0" applyNumberFormat="1" applyFill="1" applyBorder="1" applyAlignment="1">
      <alignment vertical="top" wrapText="1"/>
    </xf>
    <xf numFmtId="49" fontId="16" fillId="3" borderId="6" xfId="0" applyNumberFormat="1" applyFont="1" applyFill="1" applyBorder="1" applyAlignment="1">
      <alignment horizontal="left" vertical="top" wrapText="1"/>
    </xf>
    <xf numFmtId="0" fontId="19" fillId="0" borderId="0" xfId="0" applyFont="1" applyAlignment="1">
      <alignment horizontal="left" vertical="top"/>
    </xf>
    <xf numFmtId="14" fontId="0" fillId="0" borderId="0" xfId="0" applyNumberFormat="1" applyAlignment="1">
      <alignment horizontal="left" vertical="top"/>
    </xf>
    <xf numFmtId="0" fontId="16" fillId="3" borderId="6" xfId="0" applyFont="1" applyFill="1" applyBorder="1" applyAlignment="1">
      <alignment horizontal="left" vertical="center" wrapText="1"/>
    </xf>
    <xf numFmtId="0" fontId="6" fillId="0" borderId="0" xfId="0" applyFont="1" applyAlignment="1">
      <alignment vertical="top"/>
    </xf>
    <xf numFmtId="0" fontId="12" fillId="0" borderId="0" xfId="1" applyAlignment="1">
      <alignment horizontal="center" vertical="top"/>
    </xf>
    <xf numFmtId="49" fontId="0" fillId="0" borderId="0" xfId="0" applyNumberFormat="1" applyAlignment="1">
      <alignment horizontal="left" vertical="top" wrapText="1"/>
    </xf>
    <xf numFmtId="49" fontId="1" fillId="0" borderId="0" xfId="0" applyNumberFormat="1" applyFont="1" applyAlignment="1">
      <alignment horizontal="left" vertical="top" wrapText="1"/>
    </xf>
    <xf numFmtId="49" fontId="0" fillId="0" borderId="0" xfId="0" applyNumberFormat="1" applyAlignment="1">
      <alignment horizontal="justify" vertical="top" wrapText="1"/>
    </xf>
    <xf numFmtId="49" fontId="6" fillId="3" borderId="7"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6" fillId="3" borderId="13" xfId="0" applyNumberFormat="1" applyFont="1" applyFill="1" applyBorder="1" applyAlignment="1">
      <alignment horizontal="left" vertical="top" wrapText="1"/>
    </xf>
    <xf numFmtId="0" fontId="17" fillId="0" borderId="0" xfId="0" applyFont="1" applyAlignment="1">
      <alignment horizontal="justify" vertical="top" wrapText="1"/>
    </xf>
    <xf numFmtId="0" fontId="21" fillId="0" borderId="0" xfId="0" applyFont="1" applyAlignment="1">
      <alignment horizontal="center" vertical="top" wrapText="1"/>
    </xf>
    <xf numFmtId="0" fontId="21" fillId="0" borderId="14" xfId="0" applyFont="1" applyBorder="1" applyAlignment="1">
      <alignment horizontal="center" vertical="top" wrapText="1"/>
    </xf>
    <xf numFmtId="0" fontId="17" fillId="0" borderId="0" xfId="0" applyFont="1" applyAlignment="1">
      <alignment horizontal="left" vertical="top" wrapText="1"/>
    </xf>
    <xf numFmtId="0" fontId="24" fillId="0" borderId="0" xfId="0" applyFont="1" applyAlignment="1">
      <alignment horizontal="left" vertical="top" wrapText="1"/>
    </xf>
    <xf numFmtId="49" fontId="24" fillId="6" borderId="15" xfId="0" applyNumberFormat="1" applyFont="1" applyFill="1" applyBorder="1" applyAlignment="1">
      <alignment horizontal="left" vertical="top" wrapText="1"/>
    </xf>
    <xf numFmtId="0" fontId="17" fillId="0" borderId="1" xfId="0" applyFont="1" applyBorder="1" applyAlignment="1">
      <alignment horizontal="left" vertical="top" wrapText="1"/>
    </xf>
    <xf numFmtId="49" fontId="0" fillId="3" borderId="11" xfId="0" applyNumberFormat="1" applyFill="1" applyBorder="1" applyAlignment="1">
      <alignment horizontal="left" vertical="top" wrapText="1"/>
    </xf>
    <xf numFmtId="49" fontId="0" fillId="3" borderId="0" xfId="0" applyNumberFormat="1" applyFill="1" applyAlignment="1">
      <alignment horizontal="left" vertical="top" wrapText="1"/>
    </xf>
    <xf numFmtId="49" fontId="2" fillId="3" borderId="11" xfId="0" applyNumberFormat="1" applyFont="1" applyFill="1" applyBorder="1" applyAlignment="1">
      <alignment horizontal="left" vertical="top" wrapText="1"/>
    </xf>
    <xf numFmtId="49" fontId="2" fillId="3" borderId="0" xfId="0" applyNumberFormat="1" applyFont="1" applyFill="1" applyAlignment="1">
      <alignment horizontal="left" vertical="top" wrapText="1"/>
    </xf>
    <xf numFmtId="49" fontId="16" fillId="0" borderId="0" xfId="0" applyNumberFormat="1" applyFont="1" applyAlignment="1">
      <alignment horizontal="justify" vertical="top" wrapText="1"/>
    </xf>
    <xf numFmtId="0" fontId="3" fillId="0" borderId="0" xfId="0" applyFont="1" applyAlignment="1">
      <alignment horizontal="left" vertical="top"/>
    </xf>
    <xf numFmtId="49" fontId="6" fillId="5" borderId="7" xfId="0" applyNumberFormat="1" applyFont="1" applyFill="1" applyBorder="1" applyAlignment="1">
      <alignment horizontal="left" vertical="top" wrapText="1"/>
    </xf>
    <xf numFmtId="49" fontId="6" fillId="5" borderId="13" xfId="0" applyNumberFormat="1" applyFont="1" applyFill="1" applyBorder="1" applyAlignment="1">
      <alignment horizontal="left" vertical="top" wrapText="1"/>
    </xf>
    <xf numFmtId="49" fontId="6" fillId="5" borderId="12" xfId="0" applyNumberFormat="1" applyFont="1" applyFill="1" applyBorder="1" applyAlignment="1">
      <alignment horizontal="left" vertical="top" wrapText="1"/>
    </xf>
    <xf numFmtId="0" fontId="0" fillId="0" borderId="0" xfId="0" applyAlignment="1">
      <alignment horizontal="left" vertical="top"/>
    </xf>
    <xf numFmtId="0" fontId="0" fillId="0" borderId="16" xfId="0" applyBorder="1" applyAlignment="1">
      <alignment horizontal="left" vertical="top" wrapText="1"/>
    </xf>
    <xf numFmtId="0" fontId="6"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justify" vertical="top" wrapText="1"/>
    </xf>
    <xf numFmtId="0" fontId="25" fillId="6" borderId="15" xfId="0" applyFont="1" applyFill="1" applyBorder="1" applyAlignment="1">
      <alignment horizontal="center" vertical="center"/>
    </xf>
    <xf numFmtId="49" fontId="6" fillId="4" borderId="7" xfId="0" applyNumberFormat="1" applyFont="1" applyFill="1" applyBorder="1" applyAlignment="1">
      <alignment horizontal="left" vertical="top" wrapText="1"/>
    </xf>
    <xf numFmtId="49" fontId="6" fillId="4" borderId="13" xfId="0" applyNumberFormat="1" applyFont="1" applyFill="1" applyBorder="1" applyAlignment="1">
      <alignment horizontal="left" vertical="top" wrapText="1"/>
    </xf>
    <xf numFmtId="49" fontId="6" fillId="4" borderId="12" xfId="0" applyNumberFormat="1" applyFont="1" applyFill="1" applyBorder="1" applyAlignment="1">
      <alignment horizontal="left" vertical="top" wrapText="1"/>
    </xf>
    <xf numFmtId="0" fontId="11" fillId="0" borderId="0" xfId="0" applyFont="1" applyAlignment="1">
      <alignment horizontal="left"/>
    </xf>
    <xf numFmtId="0" fontId="8" fillId="0" borderId="0" xfId="0" applyFont="1" applyAlignment="1">
      <alignment horizontal="center" vertical="top"/>
    </xf>
  </cellXfs>
  <cellStyles count="2">
    <cellStyle name="Link" xfId="1" builtinId="8"/>
    <cellStyle name="Standard" xfId="0" builtinId="0"/>
  </cellStyles>
  <dxfs count="35">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rgb="FF00B050"/>
      </font>
    </dxf>
    <dxf>
      <font>
        <color rgb="FFFF0000"/>
      </font>
    </dxf>
    <dxf>
      <fill>
        <patternFill>
          <bgColor rgb="FFE6DCE4"/>
        </patternFill>
      </fill>
      <border>
        <vertical/>
        <horizontal/>
      </border>
    </dxf>
    <dxf>
      <font>
        <color auto="1"/>
      </font>
      <fill>
        <patternFill>
          <bgColor theme="7" tint="0.59996337778862885"/>
        </patternFill>
      </fill>
    </dxf>
    <dxf>
      <font>
        <color auto="1"/>
      </font>
      <fill>
        <patternFill>
          <bgColor theme="9" tint="0.79998168889431442"/>
        </patternFill>
      </fill>
    </dxf>
    <dxf>
      <font>
        <color auto="1"/>
      </font>
      <fill>
        <patternFill>
          <bgColor theme="9" tint="0.59996337778862885"/>
        </patternFill>
      </fill>
    </dxf>
    <dxf>
      <font>
        <color auto="1"/>
      </font>
      <fill>
        <patternFill>
          <bgColor theme="9" tint="0.39994506668294322"/>
        </patternFill>
      </fill>
    </dxf>
    <dxf>
      <font>
        <color theme="0"/>
      </font>
      <fill>
        <patternFill>
          <bgColor theme="9"/>
        </patternFill>
      </fill>
    </dxf>
    <dxf>
      <font>
        <color auto="1"/>
      </font>
      <fill>
        <patternFill>
          <bgColor theme="5" tint="0.59996337778862885"/>
        </patternFill>
      </fill>
    </dxf>
    <dxf>
      <font>
        <color auto="1"/>
      </font>
      <fill>
        <patternFill>
          <bgColor theme="7" tint="0.59996337778862885"/>
        </patternFill>
      </fill>
    </dxf>
    <dxf>
      <font>
        <color auto="1"/>
      </font>
      <fill>
        <patternFill>
          <bgColor theme="9" tint="0.79998168889431442"/>
        </patternFill>
      </fill>
    </dxf>
    <dxf>
      <font>
        <color auto="1"/>
      </font>
      <fill>
        <patternFill>
          <bgColor theme="9" tint="0.59996337778862885"/>
        </patternFill>
      </fill>
    </dxf>
    <dxf>
      <font>
        <color auto="1"/>
      </font>
      <fill>
        <patternFill>
          <bgColor theme="9" tint="0.39994506668294322"/>
        </patternFill>
      </fill>
    </dxf>
    <dxf>
      <font>
        <color theme="0"/>
      </font>
      <fill>
        <patternFill>
          <bgColor theme="9"/>
        </patternFill>
      </fill>
    </dxf>
    <dxf>
      <font>
        <color auto="1"/>
      </font>
      <fill>
        <patternFill>
          <bgColor theme="5" tint="0.59996337778862885"/>
        </patternFill>
      </fill>
    </dxf>
    <dxf>
      <fill>
        <patternFill>
          <bgColor rgb="FFFF7979"/>
        </patternFill>
      </fill>
    </dxf>
    <dxf>
      <fill>
        <patternFill>
          <bgColor theme="9" tint="0.39994506668294322"/>
        </patternFill>
      </fill>
    </dxf>
    <dxf>
      <fill>
        <patternFill>
          <bgColor rgb="FFFF7979"/>
        </patternFill>
      </fill>
    </dxf>
    <dxf>
      <fill>
        <patternFill>
          <bgColor rgb="FFFFDA65"/>
        </patternFill>
      </fill>
    </dxf>
    <dxf>
      <fill>
        <patternFill>
          <bgColor theme="9" tint="0.39994506668294322"/>
        </patternFill>
      </fill>
    </dxf>
  </dxfs>
  <tableStyles count="0" defaultTableStyle="TableStyleMedium2" defaultPivotStyle="PivotStyleLight16"/>
  <colors>
    <mruColors>
      <color rgb="FFE6DCE4"/>
      <color rgb="FFE5E3E9"/>
      <color rgb="FFDCE1E8"/>
      <color rgb="FFFF7979"/>
      <color rgb="FFFFDA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vud.ch/dsfa" TargetMode="External"/><Relationship Id="rId7" Type="http://schemas.openxmlformats.org/officeDocument/2006/relationships/hyperlink" Target="https://www.rosenthal.ch/downloads/VUD_DSFA_Tutorial.mp4" TargetMode="External"/><Relationship Id="rId2" Type="http://schemas.openxmlformats.org/officeDocument/2006/relationships/image" Target="../media/image1.png"/><Relationship Id="rId1" Type="http://schemas.openxmlformats.org/officeDocument/2006/relationships/hyperlink" Target="https://www.vud.ch/" TargetMode="External"/><Relationship Id="rId6" Type="http://schemas.openxmlformats.org/officeDocument/2006/relationships/image" Target="../media/image3.png"/><Relationship Id="rId5" Type="http://schemas.openxmlformats.org/officeDocument/2006/relationships/hyperlink" Target="https://vud.ch/dsfa"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723900</xdr:colOff>
      <xdr:row>0</xdr:row>
      <xdr:rowOff>134470</xdr:rowOff>
    </xdr:from>
    <xdr:to>
      <xdr:col>7</xdr:col>
      <xdr:colOff>199412</xdr:colOff>
      <xdr:row>2</xdr:row>
      <xdr:rowOff>45719</xdr:rowOff>
    </xdr:to>
    <xdr:pic>
      <xdr:nvPicPr>
        <xdr:cNvPr id="2" name="object 4">
          <a:hlinkClick xmlns:r="http://schemas.openxmlformats.org/officeDocument/2006/relationships" r:id="rId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cstate="print"/>
        <a:stretch>
          <a:fillRect/>
        </a:stretch>
      </xdr:blipFill>
      <xdr:spPr>
        <a:xfrm>
          <a:off x="10416540" y="134470"/>
          <a:ext cx="1776751" cy="360829"/>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1615440</xdr:colOff>
          <xdr:row>121</xdr:row>
          <xdr:rowOff>106680</xdr:rowOff>
        </xdr:from>
        <xdr:to>
          <xdr:col>6</xdr:col>
          <xdr:colOff>548640</xdr:colOff>
          <xdr:row>122</xdr:row>
          <xdr:rowOff>106680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10 Risiken vorschlagen (überschreibt bisherige Werte)</a:t>
              </a:r>
            </a:p>
          </xdr:txBody>
        </xdr:sp>
        <xdr:clientData fPrintsWithSheet="0"/>
      </xdr:twoCellAnchor>
    </mc:Choice>
    <mc:Fallback/>
  </mc:AlternateContent>
  <xdr:twoCellAnchor>
    <xdr:from>
      <xdr:col>4</xdr:col>
      <xdr:colOff>355004</xdr:colOff>
      <xdr:row>15</xdr:row>
      <xdr:rowOff>13447</xdr:rowOff>
    </xdr:from>
    <xdr:to>
      <xdr:col>6</xdr:col>
      <xdr:colOff>166746</xdr:colOff>
      <xdr:row>22</xdr:row>
      <xdr:rowOff>33618</xdr:rowOff>
    </xdr:to>
    <xdr:cxnSp macro="">
      <xdr:nvCxnSpPr>
        <xdr:cNvPr id="4" name="Verbinder: gewinkelt 3">
          <a:extLst>
            <a:ext uri="{FF2B5EF4-FFF2-40B4-BE49-F238E27FC236}">
              <a16:creationId xmlns:a16="http://schemas.microsoft.com/office/drawing/2014/main" id="{00000000-0008-0000-0000-000004000000}"/>
            </a:ext>
          </a:extLst>
        </xdr:cNvPr>
        <xdr:cNvCxnSpPr/>
      </xdr:nvCxnSpPr>
      <xdr:spPr>
        <a:xfrm rot="16200000" flipH="1">
          <a:off x="9589099" y="2582732"/>
          <a:ext cx="1643231" cy="1396702"/>
        </a:xfrm>
        <a:prstGeom prst="bentConnector3">
          <a:avLst>
            <a:gd name="adj1" fmla="val 282"/>
          </a:avLst>
        </a:prstGeom>
        <a:ln w="1270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178514</xdr:colOff>
      <xdr:row>12</xdr:row>
      <xdr:rowOff>24068</xdr:rowOff>
    </xdr:from>
    <xdr:ext cx="1757863" cy="561885"/>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9950043" y="3018280"/>
          <a:ext cx="1757863" cy="5618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000">
              <a:solidFill>
                <a:schemeClr val="bg2">
                  <a:lumMod val="50000"/>
                </a:schemeClr>
              </a:solidFill>
            </a:rPr>
            <a:t>Ab hier </a:t>
          </a:r>
          <a:r>
            <a:rPr lang="en-US" sz="1000" b="1">
              <a:solidFill>
                <a:schemeClr val="bg2">
                  <a:lumMod val="50000"/>
                </a:schemeClr>
              </a:solidFill>
            </a:rPr>
            <a:t>keine Personendaten </a:t>
          </a:r>
          <a:r>
            <a:rPr lang="en-US" sz="1000">
              <a:solidFill>
                <a:schemeClr val="bg2">
                  <a:lumMod val="50000"/>
                </a:schemeClr>
              </a:solidFill>
            </a:rPr>
            <a:t>oder </a:t>
          </a:r>
          <a:r>
            <a:rPr lang="en-US" sz="1000" b="1">
              <a:solidFill>
                <a:schemeClr val="bg2">
                  <a:lumMod val="50000"/>
                </a:schemeClr>
              </a:solidFill>
            </a:rPr>
            <a:t>Geschäftsgeheimnisse</a:t>
          </a:r>
          <a:r>
            <a:rPr lang="en-US" sz="1000">
              <a:solidFill>
                <a:schemeClr val="bg2">
                  <a:lumMod val="50000"/>
                </a:schemeClr>
              </a:solidFill>
            </a:rPr>
            <a:t> eingeben (bei Nutzung der KI)</a:t>
          </a:r>
        </a:p>
      </xdr:txBody>
    </xdr:sp>
    <xdr:clientData/>
  </xdr:oneCellAnchor>
  <mc:AlternateContent xmlns:mc="http://schemas.openxmlformats.org/markup-compatibility/2006">
    <mc:Choice xmlns:a14="http://schemas.microsoft.com/office/drawing/2010/main" Requires="a14">
      <xdr:twoCellAnchor>
        <xdr:from>
          <xdr:col>0</xdr:col>
          <xdr:colOff>518160</xdr:colOff>
          <xdr:row>125</xdr:row>
          <xdr:rowOff>274320</xdr:rowOff>
        </xdr:from>
        <xdr:to>
          <xdr:col>1</xdr:col>
          <xdr:colOff>1783080</xdr:colOff>
          <xdr:row>126</xdr:row>
          <xdr:rowOff>53340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Weiteres Risiko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3314700</xdr:colOff>
          <xdr:row>125</xdr:row>
          <xdr:rowOff>266700</xdr:rowOff>
        </xdr:from>
        <xdr:to>
          <xdr:col>2</xdr:col>
          <xdr:colOff>1691640</xdr:colOff>
          <xdr:row>126</xdr:row>
          <xdr:rowOff>45720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Massnahmen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125</xdr:row>
          <xdr:rowOff>266700</xdr:rowOff>
        </xdr:from>
        <xdr:to>
          <xdr:col>3</xdr:col>
          <xdr:colOff>1889760</xdr:colOff>
          <xdr:row>126</xdr:row>
          <xdr:rowOff>38100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Risikobeurteilung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2377440</xdr:colOff>
          <xdr:row>27</xdr:row>
          <xdr:rowOff>83820</xdr:rowOff>
        </xdr:from>
        <xdr:to>
          <xdr:col>6</xdr:col>
          <xdr:colOff>7620</xdr:colOff>
          <xdr:row>28</xdr:row>
          <xdr:rowOff>60960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Inhalt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1737360</xdr:colOff>
          <xdr:row>125</xdr:row>
          <xdr:rowOff>259080</xdr:rowOff>
        </xdr:from>
        <xdr:to>
          <xdr:col>2</xdr:col>
          <xdr:colOff>3307080</xdr:colOff>
          <xdr:row>126</xdr:row>
          <xdr:rowOff>38100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Aus obigen formulieren*†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42</xdr:row>
          <xdr:rowOff>76200</xdr:rowOff>
        </xdr:from>
        <xdr:to>
          <xdr:col>1</xdr:col>
          <xdr:colOff>3070860</xdr:colOff>
          <xdr:row>44</xdr:row>
          <xdr:rowOff>83820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900" b="0" i="0" u="none" strike="noStrike" baseline="0">
                  <a:solidFill>
                    <a:srgbClr val="000000"/>
                  </a:solidFill>
                  <a:latin typeface="Calibri"/>
                  <a:ea typeface="Calibri"/>
                  <a:cs typeface="Calibri"/>
                </a:rPr>
                <a:t>Basismassnahmen aus Katalog kopieren</a:t>
              </a:r>
            </a:p>
          </xdr:txBody>
        </xdr:sp>
        <xdr:clientData fPrintsWithSheet="0"/>
      </xdr:twoCellAnchor>
    </mc:Choice>
    <mc:Fallback/>
  </mc:AlternateContent>
  <xdr:twoCellAnchor>
    <xdr:from>
      <xdr:col>13</xdr:col>
      <xdr:colOff>601980</xdr:colOff>
      <xdr:row>0</xdr:row>
      <xdr:rowOff>60960</xdr:rowOff>
    </xdr:from>
    <xdr:to>
      <xdr:col>13</xdr:col>
      <xdr:colOff>723900</xdr:colOff>
      <xdr:row>4</xdr:row>
      <xdr:rowOff>91440</xdr:rowOff>
    </xdr:to>
    <xdr:sp macro="" textlink="">
      <xdr:nvSpPr>
        <xdr:cNvPr id="5" name="Geschweifte Klammer rechts 4">
          <a:extLst>
            <a:ext uri="{FF2B5EF4-FFF2-40B4-BE49-F238E27FC236}">
              <a16:creationId xmlns:a16="http://schemas.microsoft.com/office/drawing/2014/main" id="{00000000-0008-0000-0000-000005000000}"/>
            </a:ext>
          </a:extLst>
        </xdr:cNvPr>
        <xdr:cNvSpPr/>
      </xdr:nvSpPr>
      <xdr:spPr>
        <a:xfrm>
          <a:off x="21625560" y="60960"/>
          <a:ext cx="121920" cy="91440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14</xdr:col>
      <xdr:colOff>35330</xdr:colOff>
      <xdr:row>0</xdr:row>
      <xdr:rowOff>208511</xdr:rowOff>
    </xdr:from>
    <xdr:ext cx="1336270" cy="593239"/>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21842385" y="208511"/>
          <a:ext cx="133627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In diesem Bereich keine Zeilen hinzufügen und leere Zeilen nicht überschreiben, da sie Code enthalten</a:t>
          </a:r>
        </a:p>
      </xdr:txBody>
    </xdr:sp>
    <xdr:clientData/>
  </xdr:oneCellAnchor>
  <mc:AlternateContent xmlns:mc="http://schemas.openxmlformats.org/markup-compatibility/2006">
    <mc:Choice xmlns:a14="http://schemas.microsoft.com/office/drawing/2010/main" Requires="a14">
      <xdr:twoCellAnchor>
        <xdr:from>
          <xdr:col>1</xdr:col>
          <xdr:colOff>1981200</xdr:colOff>
          <xdr:row>85</xdr:row>
          <xdr:rowOff>83820</xdr:rowOff>
        </xdr:from>
        <xdr:to>
          <xdr:col>1</xdr:col>
          <xdr:colOff>3070860</xdr:colOff>
          <xdr:row>87</xdr:row>
          <xdr:rowOff>91440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900" b="0" i="0" u="none" strike="noStrike" baseline="0">
                  <a:solidFill>
                    <a:srgbClr val="000000"/>
                  </a:solidFill>
                  <a:latin typeface="Calibri"/>
                  <a:ea typeface="Calibri"/>
                  <a:cs typeface="Calibri"/>
                </a:rPr>
                <a:t>Basismassnahmen aus Katalog kopieren</a:t>
              </a:r>
            </a:p>
          </xdr:txBody>
        </xdr:sp>
        <xdr:clientData fPrintsWithSheet="0"/>
      </xdr:twoCellAnchor>
    </mc:Choice>
    <mc:Fallback/>
  </mc:AlternateContent>
  <xdr:twoCellAnchor editAs="oneCell">
    <xdr:from>
      <xdr:col>4</xdr:col>
      <xdr:colOff>676151</xdr:colOff>
      <xdr:row>5</xdr:row>
      <xdr:rowOff>67492</xdr:rowOff>
    </xdr:from>
    <xdr:to>
      <xdr:col>5</xdr:col>
      <xdr:colOff>726097</xdr:colOff>
      <xdr:row>8</xdr:row>
      <xdr:rowOff>246581</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rot="463397">
          <a:off x="10447680" y="1125327"/>
          <a:ext cx="838841" cy="1210030"/>
        </a:xfrm>
        <a:prstGeom prst="rect">
          <a:avLst/>
        </a:prstGeom>
        <a:effectLst>
          <a:outerShdw blurRad="139700" dist="76200" dir="2700000" algn="tl" rotWithShape="0">
            <a:prstClr val="black">
              <a:alpha val="40000"/>
            </a:prstClr>
          </a:outerShdw>
        </a:effectLst>
      </xdr:spPr>
    </xdr:pic>
    <xdr:clientData/>
  </xdr:twoCellAnchor>
  <xdr:oneCellAnchor>
    <xdr:from>
      <xdr:col>5</xdr:col>
      <xdr:colOff>39700</xdr:colOff>
      <xdr:row>9</xdr:row>
      <xdr:rowOff>136442</xdr:rowOff>
    </xdr:from>
    <xdr:ext cx="860364" cy="264560"/>
    <xdr:sp macro="" textlink="">
      <xdr:nvSpPr>
        <xdr:cNvPr id="9" name="Textfeld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0600124" y="2485195"/>
          <a:ext cx="8603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2">
                  <a:lumMod val="50000"/>
                </a:schemeClr>
              </a:solidFill>
            </a:rPr>
            <a:t>vud.ch/dsfa</a:t>
          </a:r>
        </a:p>
      </xdr:txBody>
    </xdr:sp>
    <xdr:clientData/>
  </xdr:oneCellAnchor>
  <mc:AlternateContent xmlns:mc="http://schemas.openxmlformats.org/markup-compatibility/2006">
    <mc:Choice xmlns:a14="http://schemas.microsoft.com/office/drawing/2010/main" Requires="a14">
      <xdr:twoCellAnchor>
        <xdr:from>
          <xdr:col>8</xdr:col>
          <xdr:colOff>243840</xdr:colOff>
          <xdr:row>214</xdr:row>
          <xdr:rowOff>38100</xdr:rowOff>
        </xdr:from>
        <xdr:to>
          <xdr:col>11</xdr:col>
          <xdr:colOff>541020</xdr:colOff>
          <xdr:row>214</xdr:row>
          <xdr:rowOff>807720</xdr:rowOff>
        </xdr:to>
        <xdr:sp macro="" textlink="">
          <xdr:nvSpPr>
            <xdr:cNvPr id="1081" name="Butto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Übersetzer aktivieren (danach Zellen auswählen und via Kontextmenü ansteuern - Übersetzung kann nicht mit Undo rückgängig gemacht werden)</a:t>
              </a:r>
            </a:p>
          </xdr:txBody>
        </xdr:sp>
        <xdr:clientData fPrintsWithSheet="0"/>
      </xdr:twoCellAnchor>
    </mc:Choice>
    <mc:Fallback/>
  </mc:AlternateContent>
  <xdr:twoCellAnchor editAs="oneCell">
    <xdr:from>
      <xdr:col>5</xdr:col>
      <xdr:colOff>649356</xdr:colOff>
      <xdr:row>214</xdr:row>
      <xdr:rowOff>921026</xdr:rowOff>
    </xdr:from>
    <xdr:to>
      <xdr:col>6</xdr:col>
      <xdr:colOff>710011</xdr:colOff>
      <xdr:row>216</xdr:row>
      <xdr:rowOff>44393</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11217965" y="70938887"/>
          <a:ext cx="855785" cy="309436"/>
        </a:xfrm>
        <a:prstGeom prst="rect">
          <a:avLst/>
        </a:prstGeom>
      </xdr:spPr>
    </xdr:pic>
    <xdr:clientData/>
  </xdr:twoCellAnchor>
  <xdr:twoCellAnchor editAs="oneCell">
    <xdr:from>
      <xdr:col>5</xdr:col>
      <xdr:colOff>331694</xdr:colOff>
      <xdr:row>6</xdr:row>
      <xdr:rowOff>197223</xdr:rowOff>
    </xdr:from>
    <xdr:to>
      <xdr:col>6</xdr:col>
      <xdr:colOff>434340</xdr:colOff>
      <xdr:row>8</xdr:row>
      <xdr:rowOff>99305</xdr:rowOff>
    </xdr:to>
    <xdr:pic>
      <xdr:nvPicPr>
        <xdr:cNvPr id="10" name="Grafik 9">
          <a:hlinkClick xmlns:r="http://schemas.openxmlformats.org/officeDocument/2006/relationships" r:id="rId7"/>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0893014" y="1652643"/>
          <a:ext cx="895126" cy="549782"/>
        </a:xfrm>
        <a:prstGeom prst="rect">
          <a:avLst/>
        </a:prstGeom>
        <a:ln>
          <a:solidFill>
            <a:schemeClr val="tx1"/>
          </a:solidFill>
        </a:ln>
        <a:effectLst>
          <a:outerShdw blurRad="139700" dist="76200" dir="2700000" algn="tl" rotWithShape="0">
            <a:prstClr val="black">
              <a:alpha val="40000"/>
            </a:prstClr>
          </a:outerShdw>
        </a:effectLst>
      </xdr:spPr>
    </xdr:pic>
    <xdr:clientData/>
  </xdr:twoCellAnchor>
  <xdr:oneCellAnchor>
    <xdr:from>
      <xdr:col>4</xdr:col>
      <xdr:colOff>439270</xdr:colOff>
      <xdr:row>185</xdr:row>
      <xdr:rowOff>89645</xdr:rowOff>
    </xdr:from>
    <xdr:ext cx="1757863" cy="405367"/>
    <xdr:sp macro="" textlink="">
      <xdr:nvSpPr>
        <xdr:cNvPr id="12" name="Textfeld 11">
          <a:extLst>
            <a:ext uri="{FF2B5EF4-FFF2-40B4-BE49-F238E27FC236}">
              <a16:creationId xmlns:a16="http://schemas.microsoft.com/office/drawing/2014/main" id="{00000000-0008-0000-0000-00000C000000}"/>
            </a:ext>
          </a:extLst>
        </xdr:cNvPr>
        <xdr:cNvSpPr txBox="1"/>
      </xdr:nvSpPr>
      <xdr:spPr>
        <a:xfrm>
          <a:off x="10210799" y="61184116"/>
          <a:ext cx="1757863" cy="40536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000">
              <a:solidFill>
                <a:schemeClr val="bg2">
                  <a:lumMod val="50000"/>
                </a:schemeClr>
              </a:solidFill>
            </a:rPr>
            <a:t>Die Angaben ab hier werden </a:t>
          </a:r>
          <a:r>
            <a:rPr lang="en-US" sz="1000" b="1">
              <a:solidFill>
                <a:schemeClr val="bg2">
                  <a:lumMod val="50000"/>
                </a:schemeClr>
              </a:solidFill>
            </a:rPr>
            <a:t>nicht mehr </a:t>
          </a:r>
          <a:r>
            <a:rPr lang="en-US" sz="1000">
              <a:solidFill>
                <a:schemeClr val="bg2">
                  <a:lumMod val="50000"/>
                </a:schemeClr>
              </a:solidFill>
            </a:rPr>
            <a:t>für die KI benutzt</a:t>
          </a:r>
        </a:p>
      </xdr:txBody>
    </xdr:sp>
    <xdr:clientData/>
  </xdr:oneCellAnchor>
  <xdr:twoCellAnchor>
    <xdr:from>
      <xdr:col>4</xdr:col>
      <xdr:colOff>540445</xdr:colOff>
      <xdr:row>187</xdr:row>
      <xdr:rowOff>157267</xdr:rowOff>
    </xdr:from>
    <xdr:to>
      <xdr:col>6</xdr:col>
      <xdr:colOff>547733</xdr:colOff>
      <xdr:row>190</xdr:row>
      <xdr:rowOff>124408</xdr:rowOff>
    </xdr:to>
    <xdr:cxnSp macro="">
      <xdr:nvCxnSpPr>
        <xdr:cNvPr id="17" name="Verbinder: gewinkelt 16">
          <a:extLst>
            <a:ext uri="{FF2B5EF4-FFF2-40B4-BE49-F238E27FC236}">
              <a16:creationId xmlns:a16="http://schemas.microsoft.com/office/drawing/2014/main" id="{00000000-0008-0000-0000-000011000000}"/>
            </a:ext>
          </a:extLst>
        </xdr:cNvPr>
        <xdr:cNvCxnSpPr/>
      </xdr:nvCxnSpPr>
      <xdr:spPr>
        <a:xfrm>
          <a:off x="10315816" y="62070856"/>
          <a:ext cx="1592248" cy="720432"/>
        </a:xfrm>
        <a:prstGeom prst="bentConnector3">
          <a:avLst>
            <a:gd name="adj1" fmla="val 99789"/>
          </a:avLst>
        </a:prstGeom>
        <a:ln w="1270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xdr:colOff>
          <xdr:row>99</xdr:row>
          <xdr:rowOff>129540</xdr:rowOff>
        </xdr:from>
        <xdr:to>
          <xdr:col>1</xdr:col>
          <xdr:colOff>2110740</xdr:colOff>
          <xdr:row>100</xdr:row>
          <xdr:rowOff>144780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Massnahmen vorschlagen</a:t>
              </a:r>
            </a:p>
          </xdr:txBody>
        </xdr:sp>
        <xdr:clientData fPrintsWithSheet="0"/>
      </xdr:twoCellAnchor>
    </mc:Choice>
    <mc:Fallback/>
  </mc:AlternateContent>
  <xdr:twoCellAnchor>
    <xdr:from>
      <xdr:col>8</xdr:col>
      <xdr:colOff>678180</xdr:colOff>
      <xdr:row>0</xdr:row>
      <xdr:rowOff>60960</xdr:rowOff>
    </xdr:from>
    <xdr:to>
      <xdr:col>9</xdr:col>
      <xdr:colOff>15240</xdr:colOff>
      <xdr:row>2</xdr:row>
      <xdr:rowOff>0</xdr:rowOff>
    </xdr:to>
    <xdr:sp macro="" textlink="">
      <xdr:nvSpPr>
        <xdr:cNvPr id="2" name="Geschweifte Klammer rechts 1">
          <a:extLst>
            <a:ext uri="{FF2B5EF4-FFF2-40B4-BE49-F238E27FC236}">
              <a16:creationId xmlns:a16="http://schemas.microsoft.com/office/drawing/2014/main" id="{00000000-0008-0000-0100-000002000000}"/>
            </a:ext>
          </a:extLst>
        </xdr:cNvPr>
        <xdr:cNvSpPr/>
      </xdr:nvSpPr>
      <xdr:spPr>
        <a:xfrm>
          <a:off x="12123420" y="60960"/>
          <a:ext cx="129540" cy="38862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9</xdr:col>
      <xdr:colOff>76080</xdr:colOff>
      <xdr:row>0</xdr:row>
      <xdr:rowOff>22860</xdr:rowOff>
    </xdr:from>
    <xdr:ext cx="1882259" cy="468013"/>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12313800" y="22860"/>
          <a:ext cx="188225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In diesem Bereich keine Zeilen hinzufügen und leere Zeilen nicht überschreiben, da sie Code enthalten</a:t>
          </a:r>
        </a:p>
      </xdr:txBody>
    </xdr:sp>
    <xdr:clientData/>
  </xdr:oneCellAnchor>
  <xdr:twoCellAnchor editAs="oneCell">
    <xdr:from>
      <xdr:col>7</xdr:col>
      <xdr:colOff>1354015</xdr:colOff>
      <xdr:row>0</xdr:row>
      <xdr:rowOff>46892</xdr:rowOff>
    </xdr:from>
    <xdr:to>
      <xdr:col>7</xdr:col>
      <xdr:colOff>3176486</xdr:colOff>
      <xdr:row>1</xdr:row>
      <xdr:rowOff>138090</xdr:rowOff>
    </xdr:to>
    <xdr:pic>
      <xdr:nvPicPr>
        <xdr:cNvPr id="5" name="object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stretch>
          <a:fillRect/>
        </a:stretch>
      </xdr:blipFill>
      <xdr:spPr>
        <a:xfrm>
          <a:off x="9601200" y="46892"/>
          <a:ext cx="1822471" cy="360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xdr:colOff>
          <xdr:row>64</xdr:row>
          <xdr:rowOff>68580</xdr:rowOff>
        </xdr:from>
        <xdr:to>
          <xdr:col>3</xdr:col>
          <xdr:colOff>3901440</xdr:colOff>
          <xdr:row>65</xdr:row>
          <xdr:rowOff>83820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10 Risiken vorschlagen (überschreibt bisherige Werte)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67</xdr:row>
          <xdr:rowOff>53340</xdr:rowOff>
        </xdr:from>
        <xdr:to>
          <xdr:col>1</xdr:col>
          <xdr:colOff>1767840</xdr:colOff>
          <xdr:row>67</xdr:row>
          <xdr:rowOff>236220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Weiteres Risiko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67</xdr:row>
          <xdr:rowOff>38100</xdr:rowOff>
        </xdr:from>
        <xdr:to>
          <xdr:col>2</xdr:col>
          <xdr:colOff>1706880</xdr:colOff>
          <xdr:row>67</xdr:row>
          <xdr:rowOff>220980</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Massnahmen vorschlagen*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4381500</xdr:colOff>
          <xdr:row>67</xdr:row>
          <xdr:rowOff>53340</xdr:rowOff>
        </xdr:from>
        <xdr:to>
          <xdr:col>3</xdr:col>
          <xdr:colOff>1927860</xdr:colOff>
          <xdr:row>67</xdr:row>
          <xdr:rowOff>228600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Calibri"/>
                  <a:ea typeface="Calibri"/>
                  <a:cs typeface="Calibri"/>
                </a:rPr>
                <a:t>Risikobeurteilung vorschlagen*</a:t>
              </a:r>
            </a:p>
          </xdr:txBody>
        </xdr:sp>
        <xdr:clientData fPrintsWithSheet="0"/>
      </xdr:twoCellAnchor>
    </mc:Choice>
    <mc:Fallback/>
  </mc:AlternateContent>
  <xdr:oneCellAnchor>
    <xdr:from>
      <xdr:col>2</xdr:col>
      <xdr:colOff>2052916</xdr:colOff>
      <xdr:row>1</xdr:row>
      <xdr:rowOff>89648</xdr:rowOff>
    </xdr:from>
    <xdr:ext cx="2985247" cy="609013"/>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6669740" y="367554"/>
          <a:ext cx="2985247" cy="60901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100">
              <a:solidFill>
                <a:srgbClr val="FF0000"/>
              </a:solidFill>
            </a:rPr>
            <a:t>Wird die Version ohne Makros genutzt, müssen die gewünschten</a:t>
          </a:r>
          <a:r>
            <a:rPr lang="en-US" sz="1100" baseline="0">
              <a:solidFill>
                <a:srgbClr val="FF0000"/>
              </a:solidFill>
            </a:rPr>
            <a:t> Texte manuell (d.h. mit copy &amp; paste) auf das Hauptblatt übertragen werden.</a:t>
          </a:r>
          <a:endParaRPr lang="en-US" sz="1100">
            <a:solidFill>
              <a:srgbClr val="FF0000"/>
            </a:solidFill>
          </a:endParaRPr>
        </a:p>
      </xdr:txBody>
    </xdr:sp>
    <xdr:clientData/>
  </xdr:oneCellAnchor>
  <xdr:twoCellAnchor>
    <xdr:from>
      <xdr:col>4</xdr:col>
      <xdr:colOff>678180</xdr:colOff>
      <xdr:row>0</xdr:row>
      <xdr:rowOff>68580</xdr:rowOff>
    </xdr:from>
    <xdr:to>
      <xdr:col>5</xdr:col>
      <xdr:colOff>17891</xdr:colOff>
      <xdr:row>2</xdr:row>
      <xdr:rowOff>994</xdr:rowOff>
    </xdr:to>
    <xdr:sp macro="" textlink="">
      <xdr:nvSpPr>
        <xdr:cNvPr id="2" name="Geschweifte Klammer rechts 1">
          <a:extLst>
            <a:ext uri="{FF2B5EF4-FFF2-40B4-BE49-F238E27FC236}">
              <a16:creationId xmlns:a16="http://schemas.microsoft.com/office/drawing/2014/main" id="{00000000-0008-0000-0200-000002000000}"/>
            </a:ext>
          </a:extLst>
        </xdr:cNvPr>
        <xdr:cNvSpPr/>
      </xdr:nvSpPr>
      <xdr:spPr>
        <a:xfrm>
          <a:off x="13700760" y="68580"/>
          <a:ext cx="132191" cy="389614"/>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5</xdr:col>
      <xdr:colOff>78731</xdr:colOff>
      <xdr:row>0</xdr:row>
      <xdr:rowOff>30480</xdr:rowOff>
    </xdr:from>
    <xdr:ext cx="1882259" cy="468013"/>
    <xdr:sp macro="" textlink="">
      <xdr:nvSpPr>
        <xdr:cNvPr id="4" name="Textfeld 3">
          <a:extLst>
            <a:ext uri="{FF2B5EF4-FFF2-40B4-BE49-F238E27FC236}">
              <a16:creationId xmlns:a16="http://schemas.microsoft.com/office/drawing/2014/main" id="{00000000-0008-0000-0200-000004000000}"/>
            </a:ext>
          </a:extLst>
        </xdr:cNvPr>
        <xdr:cNvSpPr txBox="1"/>
      </xdr:nvSpPr>
      <xdr:spPr>
        <a:xfrm>
          <a:off x="13893791" y="30480"/>
          <a:ext cx="188225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rgbClr val="FF0000"/>
              </a:solidFill>
            </a:rPr>
            <a:t>In diesem Bereich keine Zeilen hinzufügen und leere Zeilen nicht überschreiben, da sie Code enthalten</a:t>
          </a:r>
        </a:p>
      </xdr:txBody>
    </xdr:sp>
    <xdr:clientData/>
  </xdr:oneCellAnchor>
  <xdr:twoCellAnchor editAs="oneCell">
    <xdr:from>
      <xdr:col>3</xdr:col>
      <xdr:colOff>2118360</xdr:colOff>
      <xdr:row>0</xdr:row>
      <xdr:rowOff>99060</xdr:rowOff>
    </xdr:from>
    <xdr:to>
      <xdr:col>3</xdr:col>
      <xdr:colOff>3940831</xdr:colOff>
      <xdr:row>2</xdr:row>
      <xdr:rowOff>2689</xdr:rowOff>
    </xdr:to>
    <xdr:pic>
      <xdr:nvPicPr>
        <xdr:cNvPr id="5" name="object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stretch>
          <a:fillRect/>
        </a:stretch>
      </xdr:blipFill>
      <xdr:spPr>
        <a:xfrm>
          <a:off x="11125200" y="99060"/>
          <a:ext cx="1822471" cy="36082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0</xdr:colOff>
          <xdr:row>3</xdr:row>
          <xdr:rowOff>106680</xdr:rowOff>
        </xdr:from>
        <xdr:to>
          <xdr:col>5</xdr:col>
          <xdr:colOff>746760</xdr:colOff>
          <xdr:row>6</xdr:row>
          <xdr:rowOff>60960</xdr:rowOff>
        </xdr:to>
        <xdr:sp macro="" textlink="">
          <xdr:nvSpPr>
            <xdr:cNvPr id="3083" name="Button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000" b="0" i="0" u="none" strike="noStrike" baseline="0">
                  <a:solidFill>
                    <a:srgbClr val="000000"/>
                  </a:solidFill>
                  <a:latin typeface="Calibri"/>
                  <a:ea typeface="Calibri"/>
                  <a:cs typeface="Calibri"/>
                </a:rPr>
                <a:t>Risiken übernehmen</a:t>
              </a:r>
            </a:p>
          </xdr:txBody>
        </xdr:sp>
        <xdr:clientData fPrintsWithSheet="0"/>
      </xdr:twoCellAnchor>
    </mc:Choice>
    <mc:Fallback/>
  </mc:AlternateContent>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D6366-313D-42ED-9FEF-834C0A4C9A4F}">
  <sheetPr codeName="Tabelle1">
    <pageSetUpPr fitToPage="1"/>
  </sheetPr>
  <dimension ref="A1:T222"/>
  <sheetViews>
    <sheetView showGridLines="0" tabSelected="1" zoomScaleNormal="100" zoomScalePageLayoutView="70" workbookViewId="0">
      <selection activeCell="C6" sqref="C6:D6"/>
    </sheetView>
  </sheetViews>
  <sheetFormatPr baseColWidth="10" defaultColWidth="11.5546875" defaultRowHeight="14.4" x14ac:dyDescent="0.3"/>
  <cols>
    <col min="1" max="1" width="7.6640625" style="2" customWidth="1"/>
    <col min="2" max="2" width="46.33203125" style="2" customWidth="1"/>
    <col min="3" max="3" width="49.5546875" style="2" customWidth="1"/>
    <col min="4" max="4" width="38.88671875" style="2" customWidth="1"/>
    <col min="5" max="6" width="11.5546875" style="2" customWidth="1"/>
    <col min="7" max="7" width="10.44140625" style="2" customWidth="1"/>
    <col min="8" max="8" width="5.109375" style="2" customWidth="1"/>
    <col min="9" max="9" width="23.6640625" style="2" customWidth="1"/>
    <col min="10" max="10" width="9.6640625" style="2" customWidth="1"/>
    <col min="11" max="11" width="8.5546875" style="2" customWidth="1"/>
    <col min="12" max="12" width="11.5546875" style="2" customWidth="1"/>
    <col min="13" max="13" width="73.109375" style="2" customWidth="1"/>
    <col min="14" max="16384" width="11.5546875" style="2"/>
  </cols>
  <sheetData>
    <row r="1" spans="1:13" ht="21" x14ac:dyDescent="0.3">
      <c r="A1" s="105" t="s">
        <v>0</v>
      </c>
      <c r="B1" s="105"/>
      <c r="C1" s="24" t="str">
        <f>_xlfn.CONCAT($B$128:$B$168)</f>
        <v>Personendaten des Vorhabens gelangen wegen eines Fehlers oder absichtlich an unbefugte Dritte. Diese missbrauchen sie zum Schaden der betroffenen Personen.Personendaten des Vorhabens gelangen wegen eines Fehlers oder absichtlich an eine unbefugte interne Person. Diese missbraucht sie zum Schaden der betroffenen Personen.Personendaten des Vorhabens werden versehentlich ganz oder teilweise gelöscht. Dies führt zu einem Nachteil für die betroffenen Personen.Personendaten des Vorhabens werden von einem Angreifer ganz oder teilweise gelöscht. Dies führt zu einem Nachteil für die betroffenen Personen.Die Lösung bzw. die Systeme, mit welcher wir die Personendaten des Vorhabens bearbeiten, erlaubt uns nicht mehr auf die Daten zuzugreifen oder sie sonst zu bearbeiten. Dies führt zu einem Nachteil für die betroffenen Personen.Personendaten des Vorhabens werden von einem externen Angreifer manipuliert, was wir aber nicht sofort merken und was wiederum zu einem Nachteil für die betroffenen Personen führt.Personendaten des Vorhabens werden von einem internen Angreifer manipuliert, was wir aber nicht sofort merken und was wiederum zu einem Nachteil für die betroffenen Personen führt.Personendaten des Vorhabens werden aufgrund eines Fehlers in der Lösung, des Systems oder der Bedienung nicht aktualisiert, teilweise gelöscht oder sonst verfälscht, was wir aber nicht sofort merken und was wiederum zu einem Nachteil für die betroffenen Personen führt.Die betroffenen Personen realisieren nicht, dass wir ihre Personendaten erheben bzw. was wir damit tun. Diese mangelnde Transparenz führt zu einem Unwohlsein dieser Personen und anderen Nachteilen für diese.Personendaten des Vorhabens werden gegenüber unserer ursprünglichen Kommunikation durch uns zweckentfremdet verwendet, was zu einem Unwohlsein der davon betroffenen Personen und anderen Nachteilen für diese führt.Personendaten des Vorhabens werden entgegen den Regeln durch einen Dritten zweckentfremdet verwendet, was zu einem Unwohlsein der davon betroffenen Personen und anderen Nachteilen für diese führt.Es gelingt uns nicht, einer betroffenen Person auf ihre Anfrage hin in der erforderlichen Weise Auskunft über ihre hier relevanten Personendaten und die weiteren Punkte zu erteilen, die sie von uns erfragen darf. In der Folge kann sie ihre gesetzlichen Rechte zur Sicherstellung ihres Datenschutzes nicht richtig durchsetzen.Es gelingt uns nicht, auf den Wunsch einer betroffenen Person hin deren Daten zu löschen, obwohl wir dies tun müssten. Dies führt zu einem Unwohlsein der davon betroffenen Personen und anderen Nachteile für diese.Es gelingt uns nicht, auf den Wunsch einer betroffenen Person hin deren Daten zu berichtigen, obwohl wir dies tun müssten. Dies führt zu einem Unwohlsein der davon betroffenen Personen und anderen Nachteile für diese, weil wir falsche bzw. unvollständige Daten über sie bearbeiten.Es gelingt uns nicht, nicht mehr benötigte Personendaten zu löschen. Dies führt dazu, dass sie weiterhin zum Schaden der betroffenen Personen missbraucht werden oder in die Hände unbefugter Personen fallen können, mit allen Folgen eines solchen Vorfalls.Unsere Datenbearbeitung weist Fehler oder Lücken auf. Dies führt dazu, dass betroffene Personen finanzielle Schäden oder Nachteile erleiden. Unsere Datenbearbeitung weist Fehler oder Lücken auf. Dies führt dazu, dass betroffenen Personen unerwünschter Weise Leistungen verweigert werden.</v>
      </c>
      <c r="D1" s="24">
        <f>ROW($B$128)+((MAX($A$127:$A$168)-4)*100)</f>
        <v>144.99999999999963</v>
      </c>
      <c r="E1" s="24">
        <f>ROW($B$46)</f>
        <v>46</v>
      </c>
      <c r="F1" s="24" t="str">
        <f>"Was geplant ist: "&amp;$C$18&amp;"\n Geschäftsprozess oder Geschäftsbereich: "&amp;$C$17&amp;"\n Welche Ziele und Interessen verfolgt werden: "&amp;$C$19&amp;"\n Betroffene Personen: "&amp;$C$23&amp;"\n Kategorien von Daten: "&amp;$C$22&amp;"\n Verwendete Mittel und Techniken: "&amp;$C$20&amp;"\n Beteiligte Stellen und Provider: "&amp;$C$21&amp;"\n Orte der Datenbearbeitung: "&amp;$C$24&amp;"\n Besonderheiten: "&amp;$C$26</f>
        <v xml:space="preserve">Was geplant ist: Es geht um Stimmerkennung: Alle Gespräche werden aufgezeichnet und von einer KI verarbeitet. Der Stimmabdruck wird dann in einer Datenbank abgelegt. Bei jedem Anruf wird erneut ein Stimmabdruck hergestellt und dieser mit dem abgelegten Stimmabdruck abgeglichen. Dem Call-Center-Agent wird angezeigt, ob er übereinstimmt.\n Geschäftsprozess oder Geschäftsbereich: Behandlung von Anrufen im Call Center\n Welche Ziele und Interessen verfolgt werden: Mit dem Stimmabdruck soll die Identität von Anrufern im Call-Center verifiziert und so die Sicherheit erhöht werden.\n Betroffene Personen: Anrufer\n Kategorien von Daten: Stimmabdruck, ID der Person, Tonaufnahmen\n Verwendete Mittel und Techniken: Es kommt eine Standardlösung des US-Herstellers StarVoice Inc. zum Einsatz, die wir in der Cloud hier in der Schweiz betreiben.\n Beteiligte Stellen und Provider: Die Lösung läuft auf Microsoft Azure von Micrsoft Ireland Operations Ltd. Andere Dritte sind nicht involviert.\n Orte der Datenbearbeitung: Schweiz\n Besonderheiten: </v>
      </c>
      <c r="G1" s="24" t="str">
        <f>$C$18&amp;"("&amp;$C$17&amp;")"</f>
        <v>Es geht um Stimmerkennung: Alle Gespräche werden aufgezeichnet und von einer KI verarbeitet. Der Stimmabdruck wird dann in einer Datenbank abgelegt. Bei jedem Anruf wird erneut ein Stimmabdruck hergestellt und dieser mit dem abgelegten Stimmabdruck abgeglichen. Dem Call-Center-Agent wird angezeigt, ob er übereinstimmt.(Behandlung von Anrufen im Call Center)</v>
      </c>
      <c r="H1" s="24">
        <f>ROW($B$89)</f>
        <v>89</v>
      </c>
      <c r="I1" s="3"/>
    </row>
    <row r="2" spans="1:13" x14ac:dyDescent="0.3">
      <c r="A2" s="109" t="s">
        <v>464</v>
      </c>
      <c r="B2" s="109"/>
      <c r="C2" s="24" t="str">
        <f ca="1">_xlfn.CONCAT($G$46:$G$83)&amp;_xlfn.CONCAT($G$89:$G$117)</f>
        <v>Schulung: Wir schulen den korrekten Einsatz der Lösung, um das Risiko von Fehlern in der Bearbeitung der Personendaten zu reduzieren. /nBenutzeranleitung: Wir geben den Mitarbeitenden eine Benutzeranleitung, die ihnen zeigt, wie sie die Lösung korrekt benutzen und wie diese funktioniert. Dies reduziert das Risiko von Fehlern, welche für betroffene Personen nachteilig sein könnten./nBerechtigungskonzept: Wir haben ein Berechtigungskonzept nach dem "Need-to-Know"-Prinzip festgelegt. Auf diese Weise können wir Datensicherheitsrisiken begrenzen und zugleich die Verhältnismässigkeit der Bearbeitung betreffend Zugriffsberechtigte sicherstellen./nProzess für Auskunftsrecht: Wir haben definiert, wer für Auskunftsbegehren verantwortlich ist. Diese Person weiss, was zu tun ist./nProzess für Löschgesuche: Wir haben definiert, wer für Löschgesuche verantwortlich ist. Diese Person weiss, was zu tun ist./nDatenschutzerklärung: Wir haben die hier relevante Erhebung und sonstige Bearbeitung von Personendaten in einer Gesetzes-konformen Datenschutzerklärung dargelegt./nHinweise auf die Datenerhebung: Wenn wir Personendaten erheben, weisen wir die betroffenen Personen nicht nur in der Datenschutzerklärung darauf hin, sondern auch auf Formularen, Schildern oder andere geeignete Weise, die sie sofort erkennen können./nCompliance-Check: Wir haben die hier relevante Bearbeitung von Personendaten auf ihre Datenschutzkonformität erfolgreich prüfen lassen. /nISMS: Wir haben ein Management-System für Informationssicherheit (ISMS). Damit stellen wir sicher, dass die Informationssicherheit auch in Bezug auf das Vorhaben und die damit bearbeiteten Personendaten regelmässig überprüft und bei Bedarf nachgebessert wird./nBearbeitungsverzeichnis: Wir nehmen die Datenbearbeitung in unserem Bearbeitungsverzeichnis auf und stellen sicher, dass es bei Änderungen aktualisiert wird. /nLöschrecht sichergestellt: Wir haben dafür gesorgt, dass die für das Vorhaben bearbeiteten Personendaten soweit gesetzlich erforderlich auch gelöscht oder anonymisiert werden können. /n: /n: /n: /n: /n: /n: /n: /n: /n: /n: /n: /n: /n: /n: /n: /n: /n: /n: /n: /n: /n: /n: /n: /n: /n: /n: /n: /nZugriffskontrolle: Nur berechtigte Personen können auf die nicht-öffentlichen Personendaten des Vorhabens zugreifen. Damit wirken wir einer missbräuchlichen oder sonst unkontrollierten Nutzung entgegen./nZugangskontrolle: Nur berechtigte Personen haben einen physischen Zugang zu den Räumlichkeiten und Anlagen, in denen Personendaten bearbeitet werden. Damit verhindern wir eine missbräuchliche oder sonst unkontrollierte Nutzung./nBenutzerkontrolle: Wir authentifizieren alle Benutzer, die auf unsere Systeme zugreifen wollen. Damit wirken wir einer missbräuchlichen oder sonst unkontrollierten Nutzung entgegen. Dies dient auch der Protokollierung./nMFA für externe Zugriffe: Alle Benutzer, die von extern auf die Systeme zugreifen wollen, mit denen die hier relevaten Personendaten bearbeitet werden, müssten sich mittels einer Multi-Faktor-Authentisierung authentisieren./nMFA für privilegierte Zugriffe: Alle Benutzer, die erhöhte Privilegien im Hinblick auf die Systeme haben, mit denen die hier relevaten Personendaten bearbeitet werden, müssten sich mittels einer Multi-Faktor-Authentisierung authentisieren./nVerschlüsselung "mobil": Wir verschlüsseln mobile Datenträger (inkl. mobile Computer), welche die Personendaten enthalten, so dass eine unbefugte Person damit nichts anfangen kann./nVerschlüsselung "at rest": Wir verschlüsseln die Personendaten, wenn sie auf unseren Systemen gespeichert sind (d.h. im ruhenden Zustand). Wer an die Systeme gelangt, kann so nichts mit den Daten anfangen./nVerschlüsselung "in transit": Die Übermittlung von Personendaten erfolgt bei uns verschlüsselt. Sie können so während der Übermittlung nicht abgehört werden./nBackups: Wir machen regelmässig Backups aller Personendaten und kontrollieren diese periodisch./nProtokollierung (Basis): Wir protokollieren, wann von wem Personendaten eingegeben, verändert oder bekanntgegeben  werden.  Dies stellt die Nachvollziehbarkeit der Bearbeitung der Personendaten in der Lösung sicher./nDatenlöschungsfunktionen: Wir haben mit entsprechenden Funktionen dafür gesorgt, dass wir nicht mehr benötigte Personendaten grundsätzlich löschen oder anonymisieren./n: /n: /n: /n: /n: /n: /n: /n: /n: /n: /n: /n: /n: /n: /n: /n: /n: /n: /n</v>
      </c>
      <c r="D2" s="24">
        <f>ROW($B$128)</f>
        <v>128</v>
      </c>
      <c r="E2" s="24">
        <f>ROW($B$83)</f>
        <v>83</v>
      </c>
      <c r="H2" s="24">
        <f>ROW($B$117)</f>
        <v>117</v>
      </c>
      <c r="I2" s="6" t="s">
        <v>10</v>
      </c>
      <c r="J2" s="7" t="s">
        <v>11</v>
      </c>
      <c r="K2" s="7" t="s">
        <v>12</v>
      </c>
      <c r="L2" s="8"/>
      <c r="M2" s="7" t="s">
        <v>67</v>
      </c>
    </row>
    <row r="3" spans="1:13" x14ac:dyDescent="0.3">
      <c r="D3" s="24">
        <f>ROW($A$168)</f>
        <v>168</v>
      </c>
      <c r="E3" s="24">
        <f>ROW($C$38)</f>
        <v>38</v>
      </c>
      <c r="H3" s="24"/>
      <c r="I3" s="3"/>
    </row>
    <row r="4" spans="1:13" ht="19.8" customHeight="1" x14ac:dyDescent="0.3">
      <c r="A4" s="85" t="s">
        <v>453</v>
      </c>
      <c r="B4" s="85"/>
      <c r="C4" s="85"/>
      <c r="D4" s="85"/>
      <c r="E4" s="85"/>
      <c r="G4" s="86" t="s">
        <v>417</v>
      </c>
      <c r="H4" s="24"/>
      <c r="I4" s="99" t="s">
        <v>198</v>
      </c>
      <c r="J4" s="96"/>
      <c r="K4" s="96"/>
    </row>
    <row r="5" spans="1:13" x14ac:dyDescent="0.3">
      <c r="D5" s="24"/>
      <c r="I5" s="3"/>
    </row>
    <row r="6" spans="1:13" ht="30.6" x14ac:dyDescent="0.3">
      <c r="A6" s="4" t="s">
        <v>27</v>
      </c>
      <c r="C6" s="100" t="s">
        <v>3</v>
      </c>
      <c r="D6" s="101"/>
      <c r="I6" s="41"/>
      <c r="J6" s="42"/>
      <c r="K6" s="43"/>
      <c r="M6" s="57" t="s">
        <v>194</v>
      </c>
    </row>
    <row r="7" spans="1:13" ht="20.399999999999999" x14ac:dyDescent="0.3">
      <c r="A7" s="4" t="s">
        <v>1</v>
      </c>
      <c r="C7" s="100" t="s">
        <v>66</v>
      </c>
      <c r="D7" s="101"/>
      <c r="I7" s="44"/>
      <c r="J7" s="45"/>
      <c r="K7" s="46"/>
      <c r="M7" s="57" t="s">
        <v>195</v>
      </c>
    </row>
    <row r="8" spans="1:13" ht="30.6" x14ac:dyDescent="0.3">
      <c r="A8" s="4" t="s">
        <v>2</v>
      </c>
      <c r="C8" s="100" t="s">
        <v>4</v>
      </c>
      <c r="D8" s="101"/>
      <c r="I8" s="44"/>
      <c r="J8" s="45"/>
      <c r="K8" s="46"/>
      <c r="M8" s="57" t="s">
        <v>196</v>
      </c>
    </row>
    <row r="9" spans="1:13" ht="20.399999999999999" x14ac:dyDescent="0.3">
      <c r="A9" s="4" t="s">
        <v>26</v>
      </c>
      <c r="C9" s="100" t="s">
        <v>371</v>
      </c>
      <c r="D9" s="101"/>
      <c r="I9" s="47"/>
      <c r="J9" s="48"/>
      <c r="K9" s="49"/>
      <c r="M9" s="57" t="s">
        <v>197</v>
      </c>
    </row>
    <row r="10" spans="1:13" x14ac:dyDescent="0.3">
      <c r="I10" s="50"/>
      <c r="J10" s="5"/>
      <c r="K10" s="5"/>
      <c r="M10" s="57"/>
    </row>
    <row r="11" spans="1:13" ht="22.8" customHeight="1" x14ac:dyDescent="0.3">
      <c r="A11" s="4" t="s">
        <v>25</v>
      </c>
      <c r="C11" s="102" t="s">
        <v>72</v>
      </c>
      <c r="D11" s="103"/>
      <c r="I11" s="47"/>
      <c r="J11" s="48"/>
      <c r="K11" s="49"/>
      <c r="M11" s="57" t="s">
        <v>193</v>
      </c>
    </row>
    <row r="12" spans="1:13" x14ac:dyDescent="0.3">
      <c r="I12" s="50"/>
      <c r="J12" s="5"/>
      <c r="K12" s="5"/>
      <c r="M12" s="57"/>
    </row>
    <row r="13" spans="1:13" ht="20.399999999999999" x14ac:dyDescent="0.3">
      <c r="A13" s="4" t="s">
        <v>375</v>
      </c>
      <c r="C13" s="100" t="s">
        <v>373</v>
      </c>
      <c r="D13" s="101"/>
      <c r="I13" s="47"/>
      <c r="J13" s="48"/>
      <c r="K13" s="49"/>
      <c r="M13" s="57" t="s">
        <v>374</v>
      </c>
    </row>
    <row r="14" spans="1:13" x14ac:dyDescent="0.3">
      <c r="I14" s="50"/>
      <c r="J14" s="5"/>
      <c r="K14" s="5"/>
      <c r="M14" s="57"/>
    </row>
    <row r="15" spans="1:13" ht="15.6" x14ac:dyDescent="0.3">
      <c r="A15" s="22" t="s">
        <v>9</v>
      </c>
      <c r="B15" s="23" t="s">
        <v>61</v>
      </c>
      <c r="F15" s="33"/>
      <c r="I15" s="50"/>
      <c r="J15" s="5"/>
      <c r="K15" s="5"/>
      <c r="M15" s="57"/>
    </row>
    <row r="16" spans="1:13" x14ac:dyDescent="0.3">
      <c r="I16" s="50"/>
      <c r="J16" s="5"/>
      <c r="K16" s="5"/>
      <c r="M16" s="57"/>
    </row>
    <row r="17" spans="1:13" ht="42.6" customHeight="1" x14ac:dyDescent="0.3">
      <c r="A17" s="1" t="s">
        <v>13</v>
      </c>
      <c r="B17" s="5" t="s">
        <v>372</v>
      </c>
      <c r="C17" s="90" t="s">
        <v>28</v>
      </c>
      <c r="D17" s="92"/>
      <c r="E17" s="92"/>
      <c r="F17" s="91"/>
      <c r="I17" s="41"/>
      <c r="J17" s="42"/>
      <c r="K17" s="43"/>
      <c r="M17" s="57" t="s">
        <v>247</v>
      </c>
    </row>
    <row r="18" spans="1:13" ht="58.8" customHeight="1" x14ac:dyDescent="0.3">
      <c r="A18" s="1" t="s">
        <v>14</v>
      </c>
      <c r="B18" s="5" t="s">
        <v>5</v>
      </c>
      <c r="C18" s="90" t="s">
        <v>216</v>
      </c>
      <c r="D18" s="92"/>
      <c r="E18" s="92"/>
      <c r="F18" s="91"/>
      <c r="I18" s="44"/>
      <c r="J18" s="45"/>
      <c r="K18" s="46"/>
      <c r="M18" s="57" t="s">
        <v>219</v>
      </c>
    </row>
    <row r="19" spans="1:13" ht="25.8" customHeight="1" x14ac:dyDescent="0.3">
      <c r="A19" s="1" t="s">
        <v>15</v>
      </c>
      <c r="B19" s="5" t="s">
        <v>214</v>
      </c>
      <c r="C19" s="90" t="s">
        <v>217</v>
      </c>
      <c r="D19" s="92"/>
      <c r="E19" s="92"/>
      <c r="F19" s="91"/>
      <c r="I19" s="44"/>
      <c r="J19" s="45"/>
      <c r="K19" s="46"/>
      <c r="M19" s="57" t="s">
        <v>246</v>
      </c>
    </row>
    <row r="20" spans="1:13" ht="25.8" customHeight="1" x14ac:dyDescent="0.3">
      <c r="A20" s="1" t="s">
        <v>285</v>
      </c>
      <c r="B20" s="5" t="s">
        <v>286</v>
      </c>
      <c r="C20" s="90" t="s">
        <v>368</v>
      </c>
      <c r="D20" s="92"/>
      <c r="E20" s="92"/>
      <c r="F20" s="91"/>
      <c r="I20" s="47"/>
      <c r="J20" s="48"/>
      <c r="K20" s="49"/>
      <c r="M20" s="57" t="s">
        <v>287</v>
      </c>
    </row>
    <row r="21" spans="1:13" ht="33" customHeight="1" x14ac:dyDescent="0.3">
      <c r="A21" s="1" t="s">
        <v>16</v>
      </c>
      <c r="B21" s="5" t="s">
        <v>289</v>
      </c>
      <c r="C21" s="90" t="s">
        <v>369</v>
      </c>
      <c r="D21" s="92"/>
      <c r="E21" s="92"/>
      <c r="F21" s="91"/>
      <c r="I21" s="47"/>
      <c r="J21" s="48"/>
      <c r="K21" s="49"/>
      <c r="M21" s="57" t="s">
        <v>288</v>
      </c>
    </row>
    <row r="22" spans="1:13" ht="46.2" customHeight="1" x14ac:dyDescent="0.3">
      <c r="A22" s="1" t="s">
        <v>17</v>
      </c>
      <c r="B22" s="5" t="s">
        <v>6</v>
      </c>
      <c r="C22" s="90" t="s">
        <v>65</v>
      </c>
      <c r="D22" s="92"/>
      <c r="E22" s="92"/>
      <c r="F22" s="91"/>
      <c r="I22" s="47"/>
      <c r="J22" s="48"/>
      <c r="K22" s="49"/>
      <c r="M22" s="57" t="s">
        <v>188</v>
      </c>
    </row>
    <row r="23" spans="1:13" ht="30.6" x14ac:dyDescent="0.3">
      <c r="A23" s="1" t="s">
        <v>18</v>
      </c>
      <c r="B23" s="5" t="s">
        <v>7</v>
      </c>
      <c r="C23" s="90" t="s">
        <v>42</v>
      </c>
      <c r="D23" s="92"/>
      <c r="E23" s="92"/>
      <c r="F23" s="91"/>
      <c r="I23" s="47"/>
      <c r="J23" s="48"/>
      <c r="K23" s="49"/>
      <c r="M23" s="57" t="s">
        <v>189</v>
      </c>
    </row>
    <row r="24" spans="1:13" ht="30.6" x14ac:dyDescent="0.3">
      <c r="A24" s="1" t="s">
        <v>19</v>
      </c>
      <c r="B24" s="5" t="s">
        <v>218</v>
      </c>
      <c r="C24" s="90" t="s">
        <v>370</v>
      </c>
      <c r="D24" s="92"/>
      <c r="E24" s="92"/>
      <c r="F24" s="91"/>
      <c r="I24" s="47"/>
      <c r="J24" s="48"/>
      <c r="K24" s="49"/>
      <c r="M24" s="57" t="s">
        <v>190</v>
      </c>
    </row>
    <row r="25" spans="1:13" ht="20.399999999999999" x14ac:dyDescent="0.3">
      <c r="A25" s="1" t="s">
        <v>215</v>
      </c>
      <c r="B25" s="5" t="s">
        <v>8</v>
      </c>
      <c r="C25" s="90" t="s">
        <v>213</v>
      </c>
      <c r="D25" s="92"/>
      <c r="E25" s="92"/>
      <c r="F25" s="91"/>
      <c r="I25" s="47"/>
      <c r="J25" s="48"/>
      <c r="K25" s="49"/>
      <c r="M25" s="57" t="s">
        <v>191</v>
      </c>
    </row>
    <row r="26" spans="1:13" ht="20.399999999999999" x14ac:dyDescent="0.3">
      <c r="A26" s="1" t="s">
        <v>284</v>
      </c>
      <c r="B26" s="5" t="s">
        <v>20</v>
      </c>
      <c r="C26" s="90"/>
      <c r="D26" s="92"/>
      <c r="E26" s="92"/>
      <c r="F26" s="91"/>
      <c r="I26" s="47"/>
      <c r="J26" s="48"/>
      <c r="K26" s="49"/>
      <c r="M26" s="57" t="s">
        <v>192</v>
      </c>
    </row>
    <row r="27" spans="1:13" x14ac:dyDescent="0.3">
      <c r="I27" s="50"/>
      <c r="J27" s="5"/>
      <c r="K27" s="5"/>
      <c r="M27" s="57"/>
    </row>
    <row r="28" spans="1:13" ht="15.6" x14ac:dyDescent="0.3">
      <c r="A28" s="22" t="s">
        <v>21</v>
      </c>
      <c r="B28" s="23" t="s">
        <v>22</v>
      </c>
      <c r="I28" s="50"/>
      <c r="J28" s="5"/>
      <c r="K28" s="5"/>
      <c r="M28" s="57"/>
    </row>
    <row r="29" spans="1:13" x14ac:dyDescent="0.3">
      <c r="I29" s="50"/>
      <c r="J29" s="5"/>
      <c r="K29" s="5"/>
      <c r="M29" s="57"/>
    </row>
    <row r="30" spans="1:13" ht="81.599999999999994" customHeight="1" x14ac:dyDescent="0.3">
      <c r="A30" s="1" t="s">
        <v>23</v>
      </c>
      <c r="B30" s="5" t="s">
        <v>63</v>
      </c>
      <c r="C30" s="106" t="s">
        <v>456</v>
      </c>
      <c r="D30" s="107"/>
      <c r="E30" s="107"/>
      <c r="F30" s="108"/>
      <c r="I30" s="47"/>
      <c r="J30" s="48"/>
      <c r="K30" s="49"/>
      <c r="M30" s="57" t="s">
        <v>199</v>
      </c>
    </row>
    <row r="31" spans="1:13" ht="66" customHeight="1" x14ac:dyDescent="0.3">
      <c r="A31" s="1" t="s">
        <v>24</v>
      </c>
      <c r="B31" s="5" t="s">
        <v>62</v>
      </c>
      <c r="C31" s="106" t="s">
        <v>460</v>
      </c>
      <c r="D31" s="107"/>
      <c r="E31" s="107"/>
      <c r="F31" s="108"/>
      <c r="I31" s="47"/>
      <c r="J31" s="48"/>
      <c r="K31" s="49"/>
      <c r="M31" s="57" t="s">
        <v>200</v>
      </c>
    </row>
    <row r="32" spans="1:13" x14ac:dyDescent="0.3">
      <c r="A32" s="1"/>
      <c r="B32" s="5"/>
      <c r="C32" s="5"/>
      <c r="I32" s="50"/>
      <c r="J32" s="5"/>
      <c r="K32" s="5"/>
      <c r="M32" s="57"/>
    </row>
    <row r="33" spans="1:20" ht="22.8" customHeight="1" x14ac:dyDescent="0.3">
      <c r="A33" s="22" t="s">
        <v>36</v>
      </c>
      <c r="B33" s="23" t="s">
        <v>383</v>
      </c>
      <c r="F33" s="34"/>
      <c r="I33" s="51" t="s">
        <v>10</v>
      </c>
      <c r="J33" s="52" t="s">
        <v>11</v>
      </c>
      <c r="K33" s="52" t="s">
        <v>12</v>
      </c>
      <c r="M33" s="57" t="s">
        <v>201</v>
      </c>
    </row>
    <row r="34" spans="1:20" x14ac:dyDescent="0.3">
      <c r="B34" s="74" t="s">
        <v>386</v>
      </c>
      <c r="I34" s="50"/>
      <c r="J34" s="5"/>
      <c r="K34" s="5"/>
      <c r="M34" s="57"/>
    </row>
    <row r="35" spans="1:20" x14ac:dyDescent="0.3">
      <c r="I35" s="50"/>
      <c r="J35" s="5"/>
      <c r="K35" s="5"/>
      <c r="M35" s="57"/>
    </row>
    <row r="36" spans="1:20" ht="14.4" customHeight="1" x14ac:dyDescent="0.3">
      <c r="B36" s="2" t="s">
        <v>301</v>
      </c>
      <c r="C36" s="55" t="s">
        <v>397</v>
      </c>
      <c r="I36" s="47"/>
      <c r="J36" s="48"/>
      <c r="K36" s="49"/>
      <c r="M36" s="96" t="s">
        <v>202</v>
      </c>
    </row>
    <row r="37" spans="1:20" x14ac:dyDescent="0.3">
      <c r="I37" s="50"/>
      <c r="J37" s="5"/>
      <c r="K37" s="5"/>
      <c r="M37" s="96"/>
    </row>
    <row r="38" spans="1:20" ht="13.2" customHeight="1" x14ac:dyDescent="0.3">
      <c r="B38" s="2" t="s">
        <v>299</v>
      </c>
      <c r="C38" s="55" t="s">
        <v>296</v>
      </c>
      <c r="I38" s="47"/>
      <c r="J38" s="48"/>
      <c r="K38" s="49"/>
      <c r="M38" s="96" t="s">
        <v>300</v>
      </c>
    </row>
    <row r="39" spans="1:20" ht="7.8" customHeight="1" x14ac:dyDescent="0.3">
      <c r="I39" s="50"/>
      <c r="J39" s="5"/>
      <c r="K39" s="5"/>
      <c r="M39" s="96"/>
    </row>
    <row r="40" spans="1:20" ht="10.8" customHeight="1" x14ac:dyDescent="0.3">
      <c r="C40" s="65" t="s">
        <v>297</v>
      </c>
      <c r="D40" s="97" t="s">
        <v>384</v>
      </c>
      <c r="E40" s="97"/>
      <c r="I40" s="50"/>
      <c r="J40" s="5"/>
      <c r="K40" s="5"/>
      <c r="M40" s="96"/>
    </row>
    <row r="41" spans="1:20" ht="11.4" customHeight="1" x14ac:dyDescent="0.3">
      <c r="C41" s="65" t="s">
        <v>296</v>
      </c>
      <c r="D41" s="97"/>
      <c r="E41" s="97"/>
      <c r="I41" s="50"/>
      <c r="J41" s="5"/>
      <c r="K41" s="5"/>
      <c r="M41" s="96"/>
    </row>
    <row r="42" spans="1:20" x14ac:dyDescent="0.3">
      <c r="C42" s="65" t="s">
        <v>298</v>
      </c>
      <c r="D42" s="97"/>
      <c r="E42" s="97"/>
      <c r="I42" s="50"/>
      <c r="J42" s="5"/>
      <c r="K42" s="5"/>
      <c r="M42" s="57" t="s">
        <v>302</v>
      </c>
    </row>
    <row r="43" spans="1:20" x14ac:dyDescent="0.3">
      <c r="C43" s="73"/>
      <c r="I43" s="50"/>
      <c r="J43" s="5"/>
      <c r="K43" s="5"/>
      <c r="M43" s="57"/>
    </row>
    <row r="44" spans="1:20" x14ac:dyDescent="0.3">
      <c r="B44" s="16" t="str">
        <f>'DSFA Massnahmenkatalog'!$B$6</f>
        <v>Organisatorische Massnahmen</v>
      </c>
      <c r="C44" s="16" t="s">
        <v>92</v>
      </c>
      <c r="D44" s="16" t="s">
        <v>395</v>
      </c>
      <c r="E44" s="16" t="s">
        <v>48</v>
      </c>
      <c r="F44" s="16" t="s">
        <v>47</v>
      </c>
      <c r="I44" s="50"/>
      <c r="M44" s="57"/>
    </row>
    <row r="45" spans="1:20" x14ac:dyDescent="0.3">
      <c r="A45" s="24">
        <v>3</v>
      </c>
      <c r="I45" s="50"/>
      <c r="J45" s="5"/>
      <c r="K45" s="5"/>
      <c r="M45" s="57"/>
    </row>
    <row r="46" spans="1:20" ht="51" x14ac:dyDescent="0.3">
      <c r="A46" s="18">
        <f>IF(OR($B46="(wählen)",ISBLANK($B46))," ",MAX($A$45:$A45)+0.01)</f>
        <v>3.01</v>
      </c>
      <c r="B46" s="76" t="s">
        <v>85</v>
      </c>
      <c r="C46" s="77" t="str">
        <f ca="1">IFERROR(VLOOKUP($B46,INDIRECT('DSFA Massnahmenkatalog'!$C$54),2,FALSE),"")</f>
        <v xml:space="preserve">Wir schulen den korrekten Einsatz der Lösung, um das Risiko von Fehlern in der Bearbeitung der Personendaten zu reduzieren. </v>
      </c>
      <c r="D46" s="76"/>
      <c r="E46" s="9"/>
      <c r="F46" s="32" t="s">
        <v>292</v>
      </c>
      <c r="G46" s="24" t="str">
        <f ca="1">IF(B46="(wählen)","",B46&amp;": "&amp;C46&amp;"/n")</f>
        <v>Schulung: Wir schulen den korrekten Einsatz der Lösung, um das Risiko von Fehlern in der Bearbeitung der Personendaten zu reduzieren. /n</v>
      </c>
      <c r="H46" s="2" t="s">
        <v>49</v>
      </c>
      <c r="I46" s="47"/>
      <c r="J46" s="48"/>
      <c r="K46" s="49"/>
      <c r="M46" s="57" t="s">
        <v>235</v>
      </c>
      <c r="O46" s="24" t="s">
        <v>291</v>
      </c>
      <c r="P46" s="24" t="s">
        <v>292</v>
      </c>
      <c r="Q46" s="24" t="s">
        <v>69</v>
      </c>
      <c r="R46" s="24" t="s">
        <v>293</v>
      </c>
      <c r="S46" s="24" t="s">
        <v>294</v>
      </c>
      <c r="T46" s="24" t="s">
        <v>295</v>
      </c>
    </row>
    <row r="47" spans="1:20" ht="48" x14ac:dyDescent="0.3">
      <c r="A47" s="18">
        <f>IF(OR($B47="(wählen)",ISBLANK($B47))," ",MAX($A$45:$A46)+0.01)</f>
        <v>3.0199999999999996</v>
      </c>
      <c r="B47" s="76" t="s">
        <v>88</v>
      </c>
      <c r="C47" s="77" t="str">
        <f ca="1">IFERROR(VLOOKUP($B47,INDIRECT('DSFA Massnahmenkatalog'!$C$54),2,FALSE),"")</f>
        <v>Wir geben den Mitarbeitenden eine Benutzeranleitung, die ihnen zeigt, wie sie die Lösung korrekt benutzen und wie diese funktioniert. Dies reduziert das Risiko von Fehlern, welche für betroffene Personen nachteilig sein könnten.</v>
      </c>
      <c r="D47" s="76"/>
      <c r="E47" s="9"/>
      <c r="F47" s="32" t="s">
        <v>292</v>
      </c>
      <c r="G47" s="24" t="str">
        <f t="shared" ref="G47:G83" ca="1" si="0">IF(B47="(wählen)","",B47&amp;": "&amp;C47&amp;"/n")</f>
        <v>Benutzeranleitung: Wir geben den Mitarbeitenden eine Benutzeranleitung, die ihnen zeigt, wie sie die Lösung korrekt benutzen und wie diese funktioniert. Dies reduziert das Risiko von Fehlern, welche für betroffene Personen nachteilig sein könnten./n</v>
      </c>
      <c r="H47" s="2" t="s">
        <v>49</v>
      </c>
      <c r="I47" s="47"/>
      <c r="J47" s="48"/>
      <c r="K47" s="49"/>
      <c r="M47" s="57"/>
    </row>
    <row r="48" spans="1:20" ht="60" x14ac:dyDescent="0.3">
      <c r="A48" s="18">
        <f>IF(OR($B48="(wählen)",ISBLANK($B48))," ",MAX($A$45:$A47)+0.01)</f>
        <v>3.0299999999999994</v>
      </c>
      <c r="B48" s="76" t="s">
        <v>99</v>
      </c>
      <c r="C48" s="77" t="str">
        <f ca="1">IFERROR(VLOOKUP($B48,INDIRECT('DSFA Massnahmenkatalog'!$C$54),2,FALSE),"")</f>
        <v>Wir haben ein Berechtigungskonzept nach dem "Need-to-Know"-Prinzip festgelegt. Auf diese Weise können wir Datensicherheitsrisiken begrenzen und zugleich die Verhältnismässigkeit der Bearbeitung betreffend Zugriffsberechtigte sicherstellen.</v>
      </c>
      <c r="D48" s="76"/>
      <c r="E48" s="9"/>
      <c r="F48" s="32" t="s">
        <v>69</v>
      </c>
      <c r="G48" s="24" t="str">
        <f t="shared" ca="1" si="0"/>
        <v>Berechtigungskonzept: Wir haben ein Berechtigungskonzept nach dem "Need-to-Know"-Prinzip festgelegt. Auf diese Weise können wir Datensicherheitsrisiken begrenzen und zugleich die Verhältnismässigkeit der Bearbeitung betreffend Zugriffsberechtigte sicherstellen./n</v>
      </c>
      <c r="H48" s="2" t="s">
        <v>49</v>
      </c>
      <c r="I48" s="47"/>
      <c r="J48" s="48"/>
      <c r="K48" s="49"/>
      <c r="M48" s="57"/>
    </row>
    <row r="49" spans="1:13" ht="24" x14ac:dyDescent="0.3">
      <c r="A49" s="18">
        <f>IF(OR($B49="(wählen)",ISBLANK($B49))," ",MAX($A$45:$A48)+0.01)</f>
        <v>3.0399999999999991</v>
      </c>
      <c r="B49" s="76" t="s">
        <v>129</v>
      </c>
      <c r="C49" s="77" t="str">
        <f ca="1">IFERROR(VLOOKUP($B49,INDIRECT('DSFA Massnahmenkatalog'!$C$54),2,FALSE),"")</f>
        <v>Wir haben definiert, wer für Auskunftsbegehren verantwortlich ist. Diese Person weiss, was zu tun ist.</v>
      </c>
      <c r="D49" s="76"/>
      <c r="E49" s="9"/>
      <c r="F49" s="32" t="s">
        <v>293</v>
      </c>
      <c r="G49" s="24" t="str">
        <f t="shared" ca="1" si="0"/>
        <v>Prozess für Auskunftsrecht: Wir haben definiert, wer für Auskunftsbegehren verantwortlich ist. Diese Person weiss, was zu tun ist./n</v>
      </c>
      <c r="H49" s="2" t="s">
        <v>49</v>
      </c>
      <c r="I49" s="47"/>
      <c r="J49" s="48"/>
      <c r="K49" s="49"/>
      <c r="M49" s="57"/>
    </row>
    <row r="50" spans="1:13" ht="24" x14ac:dyDescent="0.3">
      <c r="A50" s="18">
        <f>IF(OR($B50="(wählen)",ISBLANK($B50))," ",MAX($A$45:$A49)+0.01)</f>
        <v>3.0499999999999989</v>
      </c>
      <c r="B50" s="76" t="s">
        <v>130</v>
      </c>
      <c r="C50" s="77" t="str">
        <f ca="1">IFERROR(VLOOKUP($B50,INDIRECT('DSFA Massnahmenkatalog'!$C$54),2,FALSE),"")</f>
        <v>Wir haben definiert, wer für Löschgesuche verantwortlich ist. Diese Person weiss, was zu tun ist.</v>
      </c>
      <c r="D50" s="76"/>
      <c r="E50" s="9"/>
      <c r="F50" s="32" t="s">
        <v>293</v>
      </c>
      <c r="G50" s="24" t="str">
        <f t="shared" ca="1" si="0"/>
        <v>Prozess für Löschgesuche: Wir haben definiert, wer für Löschgesuche verantwortlich ist. Diese Person weiss, was zu tun ist./n</v>
      </c>
      <c r="H50" s="2" t="s">
        <v>49</v>
      </c>
      <c r="I50" s="47"/>
      <c r="J50" s="48"/>
      <c r="K50" s="49"/>
      <c r="M50" s="57"/>
    </row>
    <row r="51" spans="1:13" ht="36" x14ac:dyDescent="0.3">
      <c r="A51" s="18">
        <f>IF(OR($B51="(wählen)",ISBLANK($B51))," ",MAX($A$45:$A50)+0.01)</f>
        <v>3.0599999999999987</v>
      </c>
      <c r="B51" s="76" t="s">
        <v>132</v>
      </c>
      <c r="C51" s="77" t="str">
        <f ca="1">IFERROR(VLOOKUP($B51,INDIRECT('DSFA Massnahmenkatalog'!$C$54),2,FALSE),"")</f>
        <v>Wir haben die hier relevante Erhebung und sonstige Bearbeitung von Personendaten in einer Gesetzes-konformen Datenschutzerklärung dargelegt.</v>
      </c>
      <c r="D51" s="76"/>
      <c r="E51" s="9"/>
      <c r="F51" s="32" t="s">
        <v>294</v>
      </c>
      <c r="G51" s="24" t="str">
        <f t="shared" ca="1" si="0"/>
        <v>Datenschutzerklärung: Wir haben die hier relevante Erhebung und sonstige Bearbeitung von Personendaten in einer Gesetzes-konformen Datenschutzerklärung dargelegt./n</v>
      </c>
      <c r="H51" s="2" t="s">
        <v>49</v>
      </c>
      <c r="I51" s="47"/>
      <c r="J51" s="48"/>
      <c r="K51" s="49"/>
      <c r="M51" s="57"/>
    </row>
    <row r="52" spans="1:13" ht="48" x14ac:dyDescent="0.3">
      <c r="A52" s="18">
        <f>IF(OR($B52="(wählen)",ISBLANK($B52))," ",MAX($A$45:$A51)+0.01)</f>
        <v>3.0699999999999985</v>
      </c>
      <c r="B52" s="76" t="s">
        <v>133</v>
      </c>
      <c r="C52" s="77" t="str">
        <f ca="1">IFERROR(VLOOKUP($B52,INDIRECT('DSFA Massnahmenkatalog'!$C$54),2,FALSE),"")</f>
        <v>Wenn wir Personendaten erheben, weisen wir die betroffenen Personen nicht nur in der Datenschutzerklärung darauf hin, sondern auch auf Formularen, Schildern oder andere geeignete Weise, die sie sofort erkennen können.</v>
      </c>
      <c r="D52" s="76"/>
      <c r="E52" s="9"/>
      <c r="F52" s="32" t="s">
        <v>69</v>
      </c>
      <c r="G52" s="24" t="str">
        <f t="shared" ref="G52:G66" ca="1" si="1">IF(B52="(wählen)","",B52&amp;": "&amp;C52&amp;"/n")</f>
        <v>Hinweise auf die Datenerhebung: Wenn wir Personendaten erheben, weisen wir die betroffenen Personen nicht nur in der Datenschutzerklärung darauf hin, sondern auch auf Formularen, Schildern oder andere geeignete Weise, die sie sofort erkennen können./n</v>
      </c>
      <c r="H52" s="2" t="s">
        <v>49</v>
      </c>
      <c r="I52" s="47"/>
      <c r="J52" s="48"/>
      <c r="K52" s="49"/>
      <c r="M52" s="57"/>
    </row>
    <row r="53" spans="1:13" ht="24" x14ac:dyDescent="0.3">
      <c r="A53" s="18">
        <f>IF(OR($B53="(wählen)",ISBLANK($B53))," ",MAX($A$45:$A52)+0.01)</f>
        <v>3.0799999999999983</v>
      </c>
      <c r="B53" s="76" t="s">
        <v>135</v>
      </c>
      <c r="C53" s="77" t="str">
        <f ca="1">IFERROR(VLOOKUP($B53,INDIRECT('DSFA Massnahmenkatalog'!$C$54),2,FALSE),"")</f>
        <v xml:space="preserve">Wir haben die hier relevante Bearbeitung von Personendaten auf ihre Datenschutzkonformität erfolgreich prüfen lassen. </v>
      </c>
      <c r="D53" s="76"/>
      <c r="E53" s="9"/>
      <c r="F53" s="32" t="s">
        <v>69</v>
      </c>
      <c r="G53" s="24" t="str">
        <f t="shared" ca="1" si="1"/>
        <v>Compliance-Check: Wir haben die hier relevante Bearbeitung von Personendaten auf ihre Datenschutzkonformität erfolgreich prüfen lassen. /n</v>
      </c>
      <c r="H53" s="2" t="s">
        <v>49</v>
      </c>
      <c r="I53" s="47"/>
      <c r="J53" s="48"/>
      <c r="K53" s="49"/>
      <c r="M53" s="57"/>
    </row>
    <row r="54" spans="1:13" ht="60" x14ac:dyDescent="0.3">
      <c r="A54" s="18">
        <f>IF(OR($B54="(wählen)",ISBLANK($B54))," ",MAX($A$45:$A53)+0.01)</f>
        <v>3.0899999999999981</v>
      </c>
      <c r="B54" s="76" t="s">
        <v>139</v>
      </c>
      <c r="C54" s="77" t="str">
        <f ca="1">IFERROR(VLOOKUP($B54,INDIRECT('DSFA Massnahmenkatalog'!$C$54),2,FALSE),"")</f>
        <v>Wir haben ein Management-System für Informationssicherheit (ISMS). Damit stellen wir sicher, dass die Informationssicherheit auch in Bezug auf das Vorhaben und die damit bearbeiteten Personendaten regelmässig überprüft und bei Bedarf nachgebessert wird.</v>
      </c>
      <c r="D54" s="76"/>
      <c r="E54" s="9"/>
      <c r="F54" s="32" t="s">
        <v>291</v>
      </c>
      <c r="G54" s="24" t="str">
        <f t="shared" ca="1" si="1"/>
        <v>ISMS: Wir haben ein Management-System für Informationssicherheit (ISMS). Damit stellen wir sicher, dass die Informationssicherheit auch in Bezug auf das Vorhaben und die damit bearbeiteten Personendaten regelmässig überprüft und bei Bedarf nachgebessert wird./n</v>
      </c>
      <c r="H54" s="2" t="s">
        <v>49</v>
      </c>
      <c r="I54" s="47"/>
      <c r="J54" s="48"/>
      <c r="K54" s="49"/>
      <c r="M54" s="57"/>
    </row>
    <row r="55" spans="1:13" ht="36" x14ac:dyDescent="0.3">
      <c r="A55" s="18">
        <f>IF(OR($B55="(wählen)",ISBLANK($B55))," ",MAX($A$45:$A54)+0.01)</f>
        <v>3.0999999999999979</v>
      </c>
      <c r="B55" s="76" t="s">
        <v>229</v>
      </c>
      <c r="C55" s="77" t="str">
        <f ca="1">IFERROR(VLOOKUP($B55,INDIRECT('DSFA Massnahmenkatalog'!$C$54),2,FALSE),"")</f>
        <v xml:space="preserve">Wir nehmen die Datenbearbeitung in unserem Bearbeitungsverzeichnis auf und stellen sicher, dass es bei Änderungen aktualisiert wird. </v>
      </c>
      <c r="D55" s="76"/>
      <c r="E55" s="9"/>
      <c r="F55" s="32" t="s">
        <v>293</v>
      </c>
      <c r="G55" s="24" t="str">
        <f t="shared" ca="1" si="1"/>
        <v>Bearbeitungsverzeichnis: Wir nehmen die Datenbearbeitung in unserem Bearbeitungsverzeichnis auf und stellen sicher, dass es bei Änderungen aktualisiert wird. /n</v>
      </c>
      <c r="H55" s="2" t="s">
        <v>49</v>
      </c>
      <c r="I55" s="47"/>
      <c r="J55" s="48"/>
      <c r="K55" s="49"/>
      <c r="M55" s="57"/>
    </row>
    <row r="56" spans="1:13" ht="36" x14ac:dyDescent="0.3">
      <c r="A56" s="18">
        <f>IF(OR($B56="(wählen)",ISBLANK($B56))," ",MAX($A$45:$A55)+0.01)</f>
        <v>3.1099999999999977</v>
      </c>
      <c r="B56" s="76" t="s">
        <v>145</v>
      </c>
      <c r="C56" s="77" t="str">
        <f ca="1">IFERROR(VLOOKUP($B56,INDIRECT('DSFA Massnahmenkatalog'!$C$54),2,FALSE),"")</f>
        <v xml:space="preserve">Wir haben dafür gesorgt, dass die für das Vorhaben bearbeiteten Personendaten soweit gesetzlich erforderlich auch gelöscht oder anonymisiert werden können. </v>
      </c>
      <c r="D56" s="76"/>
      <c r="E56" s="9"/>
      <c r="F56" s="32" t="s">
        <v>292</v>
      </c>
      <c r="G56" s="24" t="str">
        <f t="shared" ca="1" si="1"/>
        <v>Löschrecht sichergestellt: Wir haben dafür gesorgt, dass die für das Vorhaben bearbeiteten Personendaten soweit gesetzlich erforderlich auch gelöscht oder anonymisiert werden können. /n</v>
      </c>
      <c r="H56" s="2" t="s">
        <v>49</v>
      </c>
      <c r="I56" s="47"/>
      <c r="J56" s="48"/>
      <c r="K56" s="49"/>
      <c r="M56" s="57"/>
    </row>
    <row r="57" spans="1:13" x14ac:dyDescent="0.3">
      <c r="A57" s="18" t="str">
        <f>IF(OR($B57="(wählen)",ISBLANK($B57))," ",MAX($A$45:$A56)+0.01)</f>
        <v xml:space="preserve"> </v>
      </c>
      <c r="B57" s="76"/>
      <c r="C57" s="77" t="str">
        <f ca="1">IFERROR(VLOOKUP($B57,INDIRECT('DSFA Massnahmenkatalog'!$C$54),2,FALSE),"")</f>
        <v/>
      </c>
      <c r="D57" s="76"/>
      <c r="E57" s="9"/>
      <c r="F57" s="32"/>
      <c r="G57" s="24" t="str">
        <f t="shared" ca="1" si="1"/>
        <v>: /n</v>
      </c>
      <c r="H57" s="2" t="s">
        <v>49</v>
      </c>
      <c r="I57" s="47"/>
      <c r="J57" s="48"/>
      <c r="K57" s="49"/>
      <c r="M57" s="57"/>
    </row>
    <row r="58" spans="1:13" x14ac:dyDescent="0.3">
      <c r="A58" s="18" t="str">
        <f>IF(OR($B58="(wählen)",ISBLANK($B58))," ",MAX($A$45:$A57)+0.01)</f>
        <v xml:space="preserve"> </v>
      </c>
      <c r="B58" s="76"/>
      <c r="C58" s="77" t="str">
        <f ca="1">IFERROR(VLOOKUP($B58,INDIRECT('DSFA Massnahmenkatalog'!$C$54),2,FALSE),"")</f>
        <v/>
      </c>
      <c r="D58" s="76"/>
      <c r="E58" s="9"/>
      <c r="F58" s="32"/>
      <c r="G58" s="24" t="str">
        <f t="shared" ca="1" si="1"/>
        <v>: /n</v>
      </c>
      <c r="H58" s="2" t="s">
        <v>49</v>
      </c>
      <c r="I58" s="47"/>
      <c r="J58" s="48"/>
      <c r="K58" s="49"/>
      <c r="M58" s="57"/>
    </row>
    <row r="59" spans="1:13" x14ac:dyDescent="0.3">
      <c r="A59" s="18" t="str">
        <f>IF(OR($B59="(wählen)",ISBLANK($B59))," ",MAX($A$45:$A58)+0.01)</f>
        <v xml:space="preserve"> </v>
      </c>
      <c r="B59" s="76"/>
      <c r="C59" s="77" t="str">
        <f ca="1">IFERROR(VLOOKUP($B59,INDIRECT('DSFA Massnahmenkatalog'!$C$54),2,FALSE),"")</f>
        <v/>
      </c>
      <c r="D59" s="76"/>
      <c r="E59" s="9"/>
      <c r="F59" s="32"/>
      <c r="G59" s="24" t="str">
        <f t="shared" ca="1" si="1"/>
        <v>: /n</v>
      </c>
      <c r="H59" s="2" t="s">
        <v>49</v>
      </c>
      <c r="I59" s="47"/>
      <c r="J59" s="48"/>
      <c r="K59" s="49"/>
      <c r="M59" s="57"/>
    </row>
    <row r="60" spans="1:13" x14ac:dyDescent="0.3">
      <c r="A60" s="18" t="str">
        <f>IF(OR($B60="(wählen)",ISBLANK($B60))," ",MAX($A$45:$A59)+0.01)</f>
        <v xml:space="preserve"> </v>
      </c>
      <c r="B60" s="76"/>
      <c r="C60" s="77" t="str">
        <f ca="1">IFERROR(VLOOKUP($B60,INDIRECT('DSFA Massnahmenkatalog'!$C$54),2,FALSE),"")</f>
        <v/>
      </c>
      <c r="D60" s="76"/>
      <c r="E60" s="9"/>
      <c r="F60" s="32"/>
      <c r="G60" s="24" t="str">
        <f t="shared" ca="1" si="1"/>
        <v>: /n</v>
      </c>
      <c r="H60" s="2" t="s">
        <v>49</v>
      </c>
      <c r="I60" s="47"/>
      <c r="J60" s="48"/>
      <c r="K60" s="49"/>
      <c r="M60" s="57"/>
    </row>
    <row r="61" spans="1:13" x14ac:dyDescent="0.3">
      <c r="A61" s="18" t="str">
        <f>IF(OR($B61="(wählen)",ISBLANK($B61))," ",MAX($A$45:$A60)+0.01)</f>
        <v xml:space="preserve"> </v>
      </c>
      <c r="B61" s="76"/>
      <c r="C61" s="77" t="str">
        <f ca="1">IFERROR(VLOOKUP($B61,INDIRECT('DSFA Massnahmenkatalog'!$C$54),2,FALSE),"")</f>
        <v/>
      </c>
      <c r="D61" s="76"/>
      <c r="E61" s="9"/>
      <c r="F61" s="32"/>
      <c r="G61" s="24" t="str">
        <f t="shared" ca="1" si="1"/>
        <v>: /n</v>
      </c>
      <c r="H61" s="2" t="s">
        <v>49</v>
      </c>
      <c r="I61" s="47"/>
      <c r="J61" s="48"/>
      <c r="K61" s="49"/>
      <c r="M61" s="57"/>
    </row>
    <row r="62" spans="1:13" x14ac:dyDescent="0.3">
      <c r="A62" s="18" t="str">
        <f>IF(OR($B62="(wählen)",ISBLANK($B62))," ",MAX($A$45:$A61)+0.01)</f>
        <v xml:space="preserve"> </v>
      </c>
      <c r="B62" s="76"/>
      <c r="C62" s="77" t="str">
        <f ca="1">IFERROR(VLOOKUP($B62,INDIRECT('DSFA Massnahmenkatalog'!$C$54),2,FALSE),"")</f>
        <v/>
      </c>
      <c r="D62" s="76"/>
      <c r="E62" s="9"/>
      <c r="F62" s="32"/>
      <c r="G62" s="24" t="str">
        <f t="shared" ca="1" si="1"/>
        <v>: /n</v>
      </c>
      <c r="H62" s="2" t="s">
        <v>49</v>
      </c>
      <c r="I62" s="47"/>
      <c r="J62" s="48"/>
      <c r="K62" s="49"/>
      <c r="M62" s="57"/>
    </row>
    <row r="63" spans="1:13" x14ac:dyDescent="0.3">
      <c r="A63" s="18" t="str">
        <f>IF(OR($B63="(wählen)",ISBLANK($B63))," ",MAX($A$45:$A62)+0.01)</f>
        <v xml:space="preserve"> </v>
      </c>
      <c r="B63" s="76"/>
      <c r="C63" s="77" t="str">
        <f ca="1">IFERROR(VLOOKUP($B63,INDIRECT('DSFA Massnahmenkatalog'!$C$54),2,FALSE),"")</f>
        <v/>
      </c>
      <c r="D63" s="76"/>
      <c r="E63" s="9"/>
      <c r="F63" s="32"/>
      <c r="G63" s="24" t="str">
        <f t="shared" ca="1" si="1"/>
        <v>: /n</v>
      </c>
      <c r="H63" s="2" t="s">
        <v>49</v>
      </c>
      <c r="I63" s="47"/>
      <c r="J63" s="48"/>
      <c r="K63" s="49"/>
      <c r="M63" s="57"/>
    </row>
    <row r="64" spans="1:13" x14ac:dyDescent="0.3">
      <c r="A64" s="18" t="str">
        <f>IF(OR($B64="(wählen)",ISBLANK($B64))," ",MAX($A$45:$A63)+0.01)</f>
        <v xml:space="preserve"> </v>
      </c>
      <c r="B64" s="76"/>
      <c r="C64" s="77" t="str">
        <f ca="1">IFERROR(VLOOKUP($B64,INDIRECT('DSFA Massnahmenkatalog'!$C$54),2,FALSE),"")</f>
        <v/>
      </c>
      <c r="D64" s="76"/>
      <c r="E64" s="9"/>
      <c r="F64" s="32"/>
      <c r="G64" s="24" t="str">
        <f t="shared" ca="1" si="1"/>
        <v>: /n</v>
      </c>
      <c r="H64" s="2" t="s">
        <v>49</v>
      </c>
      <c r="I64" s="47"/>
      <c r="J64" s="48"/>
      <c r="K64" s="49"/>
      <c r="M64" s="57"/>
    </row>
    <row r="65" spans="1:13" x14ac:dyDescent="0.3">
      <c r="A65" s="18" t="str">
        <f>IF(OR($B65="(wählen)",ISBLANK($B65))," ",MAX($A$45:$A64)+0.01)</f>
        <v xml:space="preserve"> </v>
      </c>
      <c r="B65" s="76"/>
      <c r="C65" s="77" t="str">
        <f ca="1">IFERROR(VLOOKUP($B65,INDIRECT('DSFA Massnahmenkatalog'!$C$54),2,FALSE),"")</f>
        <v/>
      </c>
      <c r="D65" s="76"/>
      <c r="E65" s="9"/>
      <c r="F65" s="32"/>
      <c r="G65" s="24" t="str">
        <f t="shared" ca="1" si="1"/>
        <v>: /n</v>
      </c>
      <c r="H65" s="2" t="s">
        <v>49</v>
      </c>
      <c r="I65" s="47"/>
      <c r="J65" s="48"/>
      <c r="K65" s="49"/>
      <c r="M65" s="57"/>
    </row>
    <row r="66" spans="1:13" x14ac:dyDescent="0.3">
      <c r="A66" s="18" t="str">
        <f>IF(OR($B66="(wählen)",ISBLANK($B66))," ",MAX($A$45:$A65)+0.01)</f>
        <v xml:space="preserve"> </v>
      </c>
      <c r="B66" s="76"/>
      <c r="C66" s="77" t="str">
        <f ca="1">IFERROR(VLOOKUP($B66,INDIRECT('DSFA Massnahmenkatalog'!$C$54),2,FALSE),"")</f>
        <v/>
      </c>
      <c r="D66" s="76"/>
      <c r="E66" s="9"/>
      <c r="F66" s="32"/>
      <c r="G66" s="24" t="str">
        <f t="shared" ca="1" si="1"/>
        <v>: /n</v>
      </c>
      <c r="H66" s="2" t="s">
        <v>49</v>
      </c>
      <c r="I66" s="47"/>
      <c r="J66" s="48"/>
      <c r="K66" s="49"/>
      <c r="M66" s="57"/>
    </row>
    <row r="67" spans="1:13" x14ac:dyDescent="0.3">
      <c r="A67" s="18" t="str">
        <f>IF(OR($B67="(wählen)",ISBLANK($B67))," ",MAX($A$45:$A66)+0.01)</f>
        <v xml:space="preserve"> </v>
      </c>
      <c r="B67" s="76"/>
      <c r="C67" s="77" t="str">
        <f ca="1">IFERROR(VLOOKUP($B67,INDIRECT('DSFA Massnahmenkatalog'!$C$54),2,FALSE),"")</f>
        <v/>
      </c>
      <c r="D67" s="76"/>
      <c r="E67" s="9"/>
      <c r="F67" s="32"/>
      <c r="G67" s="24" t="str">
        <f t="shared" ca="1" si="0"/>
        <v>: /n</v>
      </c>
      <c r="H67" s="2" t="s">
        <v>49</v>
      </c>
      <c r="I67" s="47"/>
      <c r="J67" s="48"/>
      <c r="K67" s="49"/>
      <c r="M67" s="57"/>
    </row>
    <row r="68" spans="1:13" x14ac:dyDescent="0.3">
      <c r="A68" s="18" t="str">
        <f>IF(OR($B68="(wählen)",ISBLANK($B68))," ",MAX($A$45:$A67)+0.01)</f>
        <v xml:space="preserve"> </v>
      </c>
      <c r="B68" s="76"/>
      <c r="C68" s="77" t="str">
        <f ca="1">IFERROR(VLOOKUP($B68,INDIRECT('DSFA Massnahmenkatalog'!$C$54),2,FALSE),"")</f>
        <v/>
      </c>
      <c r="D68" s="76"/>
      <c r="E68" s="9"/>
      <c r="F68" s="32"/>
      <c r="G68" s="24" t="str">
        <f t="shared" ca="1" si="0"/>
        <v>: /n</v>
      </c>
      <c r="H68" s="2" t="s">
        <v>49</v>
      </c>
      <c r="I68" s="47"/>
      <c r="J68" s="48"/>
      <c r="K68" s="49"/>
      <c r="M68" s="57"/>
    </row>
    <row r="69" spans="1:13" x14ac:dyDescent="0.3">
      <c r="A69" s="18" t="str">
        <f>IF(OR($B69="(wählen)",ISBLANK($B69))," ",MAX($A$45:$A68)+0.01)</f>
        <v xml:space="preserve"> </v>
      </c>
      <c r="B69" s="76"/>
      <c r="C69" s="77" t="str">
        <f ca="1">IFERROR(VLOOKUP($B69,INDIRECT('DSFA Massnahmenkatalog'!$C$54),2,FALSE),"")</f>
        <v/>
      </c>
      <c r="D69" s="76"/>
      <c r="E69" s="9"/>
      <c r="F69" s="32"/>
      <c r="G69" s="24" t="str">
        <f t="shared" ca="1" si="0"/>
        <v>: /n</v>
      </c>
      <c r="H69" s="2" t="s">
        <v>49</v>
      </c>
      <c r="I69" s="47"/>
      <c r="J69" s="48"/>
      <c r="K69" s="49"/>
      <c r="M69" s="57"/>
    </row>
    <row r="70" spans="1:13" x14ac:dyDescent="0.3">
      <c r="A70" s="18" t="str">
        <f>IF(OR($B70="(wählen)",ISBLANK($B70))," ",MAX($A$45:$A69)+0.01)</f>
        <v xml:space="preserve"> </v>
      </c>
      <c r="B70" s="76"/>
      <c r="C70" s="77" t="str">
        <f ca="1">IFERROR(VLOOKUP($B70,INDIRECT('DSFA Massnahmenkatalog'!$C$54),2,FALSE),"")</f>
        <v/>
      </c>
      <c r="D70" s="76"/>
      <c r="E70" s="9"/>
      <c r="F70" s="32"/>
      <c r="G70" s="24" t="str">
        <f t="shared" ref="G70:G82" ca="1" si="2">IF(B70="(wählen)","",B70&amp;": "&amp;C70&amp;"/n")</f>
        <v>: /n</v>
      </c>
      <c r="H70" s="2" t="s">
        <v>49</v>
      </c>
      <c r="I70" s="47"/>
      <c r="J70" s="48"/>
      <c r="K70" s="49"/>
      <c r="M70" s="57"/>
    </row>
    <row r="71" spans="1:13" x14ac:dyDescent="0.3">
      <c r="A71" s="18" t="str">
        <f>IF(OR($B71="(wählen)",ISBLANK($B71))," ",MAX($A$45:$A70)+0.01)</f>
        <v xml:space="preserve"> </v>
      </c>
      <c r="B71" s="76"/>
      <c r="C71" s="77" t="str">
        <f ca="1">IFERROR(VLOOKUP($B71,INDIRECT('DSFA Massnahmenkatalog'!$C$54),2,FALSE),"")</f>
        <v/>
      </c>
      <c r="D71" s="76"/>
      <c r="E71" s="9"/>
      <c r="F71" s="32"/>
      <c r="G71" s="24" t="str">
        <f t="shared" ca="1" si="2"/>
        <v>: /n</v>
      </c>
      <c r="H71" s="2" t="s">
        <v>49</v>
      </c>
      <c r="I71" s="47"/>
      <c r="J71" s="48"/>
      <c r="K71" s="49"/>
      <c r="M71" s="57"/>
    </row>
    <row r="72" spans="1:13" x14ac:dyDescent="0.3">
      <c r="A72" s="18" t="str">
        <f>IF(OR($B72="(wählen)",ISBLANK($B72))," ",MAX($A$45:$A71)+0.01)</f>
        <v xml:space="preserve"> </v>
      </c>
      <c r="B72" s="76"/>
      <c r="C72" s="77" t="str">
        <f ca="1">IFERROR(VLOOKUP($B72,INDIRECT('DSFA Massnahmenkatalog'!$C$54),2,FALSE),"")</f>
        <v/>
      </c>
      <c r="D72" s="76"/>
      <c r="E72" s="9"/>
      <c r="F72" s="32"/>
      <c r="G72" s="24" t="str">
        <f t="shared" ca="1" si="2"/>
        <v>: /n</v>
      </c>
      <c r="H72" s="2" t="s">
        <v>49</v>
      </c>
      <c r="I72" s="47"/>
      <c r="J72" s="48"/>
      <c r="K72" s="49"/>
      <c r="M72" s="57"/>
    </row>
    <row r="73" spans="1:13" x14ac:dyDescent="0.3">
      <c r="A73" s="18" t="str">
        <f>IF(OR($B73="(wählen)",ISBLANK($B73))," ",MAX($A$45:$A72)+0.01)</f>
        <v xml:space="preserve"> </v>
      </c>
      <c r="B73" s="76"/>
      <c r="C73" s="77" t="str">
        <f ca="1">IFERROR(VLOOKUP($B73,INDIRECT('DSFA Massnahmenkatalog'!$C$54),2,FALSE),"")</f>
        <v/>
      </c>
      <c r="D73" s="76"/>
      <c r="E73" s="9"/>
      <c r="F73" s="32"/>
      <c r="G73" s="24" t="str">
        <f t="shared" ca="1" si="2"/>
        <v>: /n</v>
      </c>
      <c r="H73" s="2" t="s">
        <v>49</v>
      </c>
      <c r="I73" s="47"/>
      <c r="J73" s="48"/>
      <c r="K73" s="49"/>
      <c r="M73" s="57"/>
    </row>
    <row r="74" spans="1:13" x14ac:dyDescent="0.3">
      <c r="A74" s="18" t="str">
        <f>IF(OR($B74="(wählen)",ISBLANK($B74))," ",MAX($A$45:$A73)+0.01)</f>
        <v xml:space="preserve"> </v>
      </c>
      <c r="B74" s="76"/>
      <c r="C74" s="77" t="str">
        <f ca="1">IFERROR(VLOOKUP($B74,INDIRECT('DSFA Massnahmenkatalog'!$C$54),2,FALSE),"")</f>
        <v/>
      </c>
      <c r="D74" s="76"/>
      <c r="E74" s="9"/>
      <c r="F74" s="32"/>
      <c r="G74" s="24" t="str">
        <f t="shared" ca="1" si="2"/>
        <v>: /n</v>
      </c>
      <c r="H74" s="2" t="s">
        <v>49</v>
      </c>
      <c r="I74" s="47"/>
      <c r="J74" s="48"/>
      <c r="K74" s="49"/>
      <c r="M74" s="57"/>
    </row>
    <row r="75" spans="1:13" x14ac:dyDescent="0.3">
      <c r="A75" s="18" t="str">
        <f>IF(OR($B75="(wählen)",ISBLANK($B75))," ",MAX($A$45:$A74)+0.01)</f>
        <v xml:space="preserve"> </v>
      </c>
      <c r="B75" s="76"/>
      <c r="C75" s="77" t="str">
        <f ca="1">IFERROR(VLOOKUP($B75,INDIRECT('DSFA Massnahmenkatalog'!$C$54),2,FALSE),"")</f>
        <v/>
      </c>
      <c r="D75" s="76"/>
      <c r="E75" s="9"/>
      <c r="F75" s="32"/>
      <c r="G75" s="24" t="str">
        <f t="shared" ca="1" si="2"/>
        <v>: /n</v>
      </c>
      <c r="H75" s="2" t="s">
        <v>49</v>
      </c>
      <c r="I75" s="47"/>
      <c r="J75" s="48"/>
      <c r="K75" s="49"/>
      <c r="M75" s="57"/>
    </row>
    <row r="76" spans="1:13" x14ac:dyDescent="0.3">
      <c r="A76" s="18" t="str">
        <f>IF(OR($B76="(wählen)",ISBLANK($B76))," ",MAX($A$45:$A75)+0.01)</f>
        <v xml:space="preserve"> </v>
      </c>
      <c r="B76" s="76"/>
      <c r="C76" s="77" t="str">
        <f ca="1">IFERROR(VLOOKUP($B76,INDIRECT('DSFA Massnahmenkatalog'!$C$54),2,FALSE),"")</f>
        <v/>
      </c>
      <c r="D76" s="76"/>
      <c r="E76" s="9"/>
      <c r="F76" s="32"/>
      <c r="G76" s="24" t="str">
        <f t="shared" ca="1" si="2"/>
        <v>: /n</v>
      </c>
      <c r="H76" s="2" t="s">
        <v>49</v>
      </c>
      <c r="I76" s="47"/>
      <c r="J76" s="48"/>
      <c r="K76" s="49"/>
      <c r="M76" s="57"/>
    </row>
    <row r="77" spans="1:13" x14ac:dyDescent="0.3">
      <c r="A77" s="18" t="str">
        <f>IF(OR($B77="(wählen)",ISBLANK($B77))," ",MAX($A$45:$A76)+0.01)</f>
        <v xml:space="preserve"> </v>
      </c>
      <c r="B77" s="76"/>
      <c r="C77" s="77" t="str">
        <f ca="1">IFERROR(VLOOKUP($B77,INDIRECT('DSFA Massnahmenkatalog'!$C$54),2,FALSE),"")</f>
        <v/>
      </c>
      <c r="D77" s="76"/>
      <c r="E77" s="9"/>
      <c r="F77" s="32"/>
      <c r="G77" s="24" t="str">
        <f t="shared" ca="1" si="2"/>
        <v>: /n</v>
      </c>
      <c r="H77" s="2" t="s">
        <v>49</v>
      </c>
      <c r="I77" s="47"/>
      <c r="J77" s="48"/>
      <c r="K77" s="49"/>
      <c r="M77" s="57"/>
    </row>
    <row r="78" spans="1:13" x14ac:dyDescent="0.3">
      <c r="A78" s="18" t="str">
        <f>IF(OR($B78="(wählen)",ISBLANK($B78))," ",MAX($A$45:$A77)+0.01)</f>
        <v xml:space="preserve"> </v>
      </c>
      <c r="B78" s="76"/>
      <c r="C78" s="77" t="str">
        <f ca="1">IFERROR(VLOOKUP($B78,INDIRECT('DSFA Massnahmenkatalog'!$C$54),2,FALSE),"")</f>
        <v/>
      </c>
      <c r="D78" s="76"/>
      <c r="E78" s="9"/>
      <c r="F78" s="32"/>
      <c r="G78" s="24" t="str">
        <f t="shared" ca="1" si="2"/>
        <v>: /n</v>
      </c>
      <c r="H78" s="2" t="s">
        <v>49</v>
      </c>
      <c r="I78" s="47"/>
      <c r="J78" s="48"/>
      <c r="K78" s="49"/>
      <c r="M78" s="57"/>
    </row>
    <row r="79" spans="1:13" x14ac:dyDescent="0.3">
      <c r="A79" s="18" t="str">
        <f>IF(OR($B79="(wählen)",ISBLANK($B79))," ",MAX($A$45:$A78)+0.01)</f>
        <v xml:space="preserve"> </v>
      </c>
      <c r="B79" s="76"/>
      <c r="C79" s="77" t="str">
        <f ca="1">IFERROR(VLOOKUP($B79,INDIRECT('DSFA Massnahmenkatalog'!$C$54),2,FALSE),"")</f>
        <v/>
      </c>
      <c r="D79" s="76"/>
      <c r="E79" s="9"/>
      <c r="F79" s="32"/>
      <c r="G79" s="24" t="str">
        <f t="shared" ca="1" si="2"/>
        <v>: /n</v>
      </c>
      <c r="H79" s="2" t="s">
        <v>49</v>
      </c>
      <c r="I79" s="47"/>
      <c r="J79" s="48"/>
      <c r="K79" s="49"/>
      <c r="M79" s="57"/>
    </row>
    <row r="80" spans="1:13" x14ac:dyDescent="0.3">
      <c r="A80" s="18" t="str">
        <f>IF(OR($B80="(wählen)",ISBLANK($B80))," ",MAX($A$45:$A79)+0.01)</f>
        <v xml:space="preserve"> </v>
      </c>
      <c r="B80" s="76"/>
      <c r="C80" s="77" t="str">
        <f ca="1">IFERROR(VLOOKUP($B80,INDIRECT('DSFA Massnahmenkatalog'!$C$54),2,FALSE),"")</f>
        <v/>
      </c>
      <c r="D80" s="76"/>
      <c r="E80" s="9"/>
      <c r="F80" s="32"/>
      <c r="G80" s="24" t="str">
        <f t="shared" ca="1" si="2"/>
        <v>: /n</v>
      </c>
      <c r="H80" s="2" t="s">
        <v>49</v>
      </c>
      <c r="I80" s="47"/>
      <c r="J80" s="48"/>
      <c r="K80" s="49"/>
      <c r="M80" s="57"/>
    </row>
    <row r="81" spans="1:13" x14ac:dyDescent="0.3">
      <c r="A81" s="18" t="str">
        <f>IF(OR($B81="(wählen)",ISBLANK($B81))," ",MAX($A$45:$A80)+0.01)</f>
        <v xml:space="preserve"> </v>
      </c>
      <c r="B81" s="76"/>
      <c r="C81" s="77" t="str">
        <f ca="1">IFERROR(VLOOKUP($B81,INDIRECT('DSFA Massnahmenkatalog'!$C$54),2,FALSE),"")</f>
        <v/>
      </c>
      <c r="D81" s="76"/>
      <c r="E81" s="9"/>
      <c r="F81" s="32"/>
      <c r="G81" s="24" t="str">
        <f t="shared" ca="1" si="2"/>
        <v>: /n</v>
      </c>
      <c r="H81" s="2" t="s">
        <v>49</v>
      </c>
      <c r="I81" s="47"/>
      <c r="J81" s="48"/>
      <c r="K81" s="49"/>
      <c r="M81" s="57"/>
    </row>
    <row r="82" spans="1:13" x14ac:dyDescent="0.3">
      <c r="A82" s="18" t="str">
        <f>IF(OR($B82="(wählen)",ISBLANK($B82))," ",MAX($A$45:$A81)+0.01)</f>
        <v xml:space="preserve"> </v>
      </c>
      <c r="B82" s="76"/>
      <c r="C82" s="77" t="str">
        <f ca="1">IFERROR(VLOOKUP($B82,INDIRECT('DSFA Massnahmenkatalog'!$C$54),2,FALSE),"")</f>
        <v/>
      </c>
      <c r="D82" s="76"/>
      <c r="E82" s="9"/>
      <c r="F82" s="32"/>
      <c r="G82" s="24" t="str">
        <f t="shared" ca="1" si="2"/>
        <v>: /n</v>
      </c>
      <c r="H82" s="2" t="s">
        <v>49</v>
      </c>
      <c r="I82" s="47"/>
      <c r="J82" s="48"/>
      <c r="K82" s="49"/>
      <c r="M82" s="57"/>
    </row>
    <row r="83" spans="1:13" x14ac:dyDescent="0.3">
      <c r="A83" s="18" t="str">
        <f>IF(OR($B83="(wählen)",ISBLANK($B83))," ",MAX($A$45:$A82)+0.01)</f>
        <v xml:space="preserve"> </v>
      </c>
      <c r="B83" s="76"/>
      <c r="C83" s="77" t="str">
        <f ca="1">IFERROR(VLOOKUP($B83,INDIRECT('DSFA Massnahmenkatalog'!$C$54),2,FALSE),"")</f>
        <v/>
      </c>
      <c r="D83" s="76"/>
      <c r="E83" s="9"/>
      <c r="F83" s="32"/>
      <c r="G83" s="24" t="str">
        <f t="shared" ca="1" si="0"/>
        <v>: /n</v>
      </c>
      <c r="H83" s="2" t="s">
        <v>49</v>
      </c>
      <c r="I83" s="47"/>
      <c r="J83" s="48"/>
      <c r="K83" s="49"/>
      <c r="M83" s="57"/>
    </row>
    <row r="84" spans="1:13" x14ac:dyDescent="0.3">
      <c r="G84" s="24"/>
      <c r="I84" s="50"/>
      <c r="J84" s="5"/>
      <c r="K84" s="5"/>
      <c r="M84" s="57"/>
    </row>
    <row r="85" spans="1:13" ht="47.4" customHeight="1" x14ac:dyDescent="0.3">
      <c r="B85" s="2" t="s">
        <v>34</v>
      </c>
      <c r="C85" s="76"/>
      <c r="G85" s="24"/>
      <c r="I85" s="50"/>
      <c r="J85" s="5"/>
      <c r="K85" s="5"/>
      <c r="M85" s="57"/>
    </row>
    <row r="86" spans="1:13" x14ac:dyDescent="0.3">
      <c r="G86" s="24"/>
      <c r="I86" s="50"/>
      <c r="J86" s="5"/>
      <c r="K86" s="5"/>
      <c r="M86" s="57"/>
    </row>
    <row r="87" spans="1:13" x14ac:dyDescent="0.3">
      <c r="B87" s="16" t="str">
        <f>'DSFA Massnahmenkatalog'!$B$56</f>
        <v>Technische Massnahmen</v>
      </c>
      <c r="C87" s="16" t="s">
        <v>92</v>
      </c>
      <c r="D87" s="16" t="s">
        <v>395</v>
      </c>
      <c r="E87" s="16" t="s">
        <v>48</v>
      </c>
      <c r="F87" s="16" t="s">
        <v>47</v>
      </c>
      <c r="G87" s="24"/>
      <c r="I87" s="51" t="s">
        <v>10</v>
      </c>
      <c r="J87" s="52" t="s">
        <v>11</v>
      </c>
      <c r="K87" s="52" t="s">
        <v>12</v>
      </c>
      <c r="M87" s="57"/>
    </row>
    <row r="88" spans="1:13" x14ac:dyDescent="0.3">
      <c r="G88" s="24"/>
      <c r="I88" s="50"/>
      <c r="J88" s="5"/>
      <c r="K88" s="5"/>
      <c r="M88" s="57"/>
    </row>
    <row r="89" spans="1:13" ht="40.799999999999997" x14ac:dyDescent="0.3">
      <c r="A89" s="18">
        <f>IF(OR($B89="(wählen)",ISBLANK($B89))," ",MAX($A$45:$A88)+0.01)</f>
        <v>3.1199999999999974</v>
      </c>
      <c r="B89" s="76" t="s">
        <v>101</v>
      </c>
      <c r="C89" s="77" t="str">
        <f ca="1">IFERROR(VLOOKUP($B89,INDIRECT('DSFA Massnahmenkatalog'!$C$96),2,FALSE),"")</f>
        <v>Nur berechtigte Personen können auf die nicht-öffentlichen Personendaten des Vorhabens zugreifen. Damit wirken wir einer missbräuchlichen oder sonst unkontrollierten Nutzung entgegen.</v>
      </c>
      <c r="D89" s="76"/>
      <c r="E89" s="9"/>
      <c r="F89" s="32"/>
      <c r="G89" s="24" t="str">
        <f t="shared" ref="G89:G117" ca="1" si="3">IF(B89="(wählen)","",B89&amp;": "&amp;C89&amp;"/n")</f>
        <v>Zugriffskontrolle: Nur berechtigte Personen können auf die nicht-öffentlichen Personendaten des Vorhabens zugreifen. Damit wirken wir einer missbräuchlichen oder sonst unkontrollierten Nutzung entgegen./n</v>
      </c>
      <c r="H89" s="2" t="s">
        <v>49</v>
      </c>
      <c r="I89" s="47"/>
      <c r="J89" s="48"/>
      <c r="K89" s="49"/>
      <c r="M89" s="57" t="s">
        <v>203</v>
      </c>
    </row>
    <row r="90" spans="1:13" ht="48" x14ac:dyDescent="0.3">
      <c r="A90" s="18">
        <f>IF(OR($B90="(wählen)",ISBLANK($B90))," ",MAX($A$45:$A89)+0.01)</f>
        <v>3.1299999999999972</v>
      </c>
      <c r="B90" s="76" t="s">
        <v>102</v>
      </c>
      <c r="C90" s="77" t="str">
        <f ca="1">IFERROR(VLOOKUP($B90,INDIRECT('DSFA Massnahmenkatalog'!$C$96),2,FALSE),"")</f>
        <v>Nur berechtigte Personen haben einen physischen Zugang zu den Räumlichkeiten und Anlagen, in denen Personendaten bearbeitet werden. Damit verhindern wir eine missbräuchliche oder sonst unkontrollierte Nutzung.</v>
      </c>
      <c r="D90" s="76"/>
      <c r="E90" s="9"/>
      <c r="F90" s="32"/>
      <c r="G90" s="24" t="str">
        <f t="shared" ca="1" si="3"/>
        <v>Zugangskontrolle: Nur berechtigte Personen haben einen physischen Zugang zu den Räumlichkeiten und Anlagen, in denen Personendaten bearbeitet werden. Damit verhindern wir eine missbräuchliche oder sonst unkontrollierte Nutzung./n</v>
      </c>
      <c r="H90" s="2" t="s">
        <v>49</v>
      </c>
      <c r="I90" s="47"/>
      <c r="J90" s="48"/>
      <c r="K90" s="49"/>
      <c r="M90" s="57"/>
    </row>
    <row r="91" spans="1:13" ht="48" x14ac:dyDescent="0.3">
      <c r="A91" s="18">
        <f>IF(OR($B91="(wählen)",ISBLANK($B91))," ",MAX($A$45:$A90)+0.01)</f>
        <v>3.139999999999997</v>
      </c>
      <c r="B91" s="76" t="s">
        <v>103</v>
      </c>
      <c r="C91" s="77" t="str">
        <f ca="1">IFERROR(VLOOKUP($B91,INDIRECT('DSFA Massnahmenkatalog'!$C$96),2,FALSE),"")</f>
        <v>Wir authentifizieren alle Benutzer, die auf unsere Systeme zugreifen wollen. Damit wirken wir einer missbräuchlichen oder sonst unkontrollierten Nutzung entgegen. Dies dient auch der Protokollierung.</v>
      </c>
      <c r="D91" s="76"/>
      <c r="E91" s="9"/>
      <c r="F91" s="32"/>
      <c r="G91" s="24" t="str">
        <f t="shared" ca="1" si="3"/>
        <v>Benutzerkontrolle: Wir authentifizieren alle Benutzer, die auf unsere Systeme zugreifen wollen. Damit wirken wir einer missbräuchlichen oder sonst unkontrollierten Nutzung entgegen. Dies dient auch der Protokollierung./n</v>
      </c>
      <c r="H91" s="2" t="s">
        <v>49</v>
      </c>
      <c r="I91" s="47"/>
      <c r="J91" s="48"/>
      <c r="K91" s="49"/>
      <c r="M91" s="57"/>
    </row>
    <row r="92" spans="1:13" ht="36" x14ac:dyDescent="0.3">
      <c r="A92" s="18">
        <f>IF(OR($B92="(wählen)",ISBLANK($B92))," ",MAX($A$45:$A91)+0.01)</f>
        <v>3.1499999999999968</v>
      </c>
      <c r="B92" s="76" t="s">
        <v>153</v>
      </c>
      <c r="C92" s="77" t="str">
        <f ca="1">IFERROR(VLOOKUP($B92,INDIRECT('DSFA Massnahmenkatalog'!$C$96),2,FALSE),"")</f>
        <v>Alle Benutzer, die von extern auf die Systeme zugreifen wollen, mit denen die hier relevaten Personendaten bearbeitet werden, müssten sich mittels einer Multi-Faktor-Authentisierung authentisieren.</v>
      </c>
      <c r="D92" s="76"/>
      <c r="E92" s="9"/>
      <c r="F92" s="32"/>
      <c r="G92" s="24" t="str">
        <f t="shared" ca="1" si="3"/>
        <v>MFA für externe Zugriffe: Alle Benutzer, die von extern auf die Systeme zugreifen wollen, mit denen die hier relevaten Personendaten bearbeitet werden, müssten sich mittels einer Multi-Faktor-Authentisierung authentisieren./n</v>
      </c>
      <c r="H92" s="2" t="s">
        <v>49</v>
      </c>
      <c r="I92" s="47"/>
      <c r="J92" s="48"/>
      <c r="K92" s="49"/>
      <c r="M92" s="57"/>
    </row>
    <row r="93" spans="1:13" ht="48" x14ac:dyDescent="0.3">
      <c r="A93" s="18">
        <f>IF(OR($B93="(wählen)",ISBLANK($B93))," ",MAX($A$45:$A92)+0.01)</f>
        <v>3.1599999999999966</v>
      </c>
      <c r="B93" s="76" t="s">
        <v>152</v>
      </c>
      <c r="C93" s="77" t="str">
        <f ca="1">IFERROR(VLOOKUP($B93,INDIRECT('DSFA Massnahmenkatalog'!$C$96),2,FALSE),"")</f>
        <v>Alle Benutzer, die erhöhte Privilegien im Hinblick auf die Systeme haben, mit denen die hier relevaten Personendaten bearbeitet werden, müssten sich mittels einer Multi-Faktor-Authentisierung authentisieren.</v>
      </c>
      <c r="D93" s="76"/>
      <c r="E93" s="9"/>
      <c r="F93" s="32"/>
      <c r="G93" s="24" t="str">
        <f t="shared" ca="1" si="3"/>
        <v>MFA für privilegierte Zugriffe: Alle Benutzer, die erhöhte Privilegien im Hinblick auf die Systeme haben, mit denen die hier relevaten Personendaten bearbeitet werden, müssten sich mittels einer Multi-Faktor-Authentisierung authentisieren./n</v>
      </c>
      <c r="H93" s="2" t="s">
        <v>49</v>
      </c>
      <c r="I93" s="47"/>
      <c r="J93" s="48"/>
      <c r="K93" s="49"/>
      <c r="M93" s="57"/>
    </row>
    <row r="94" spans="1:13" ht="36" x14ac:dyDescent="0.3">
      <c r="A94" s="18">
        <f>IF(OR($B94="(wählen)",ISBLANK($B94))," ",MAX($A$45:$A93)+0.01)</f>
        <v>3.1699999999999964</v>
      </c>
      <c r="B94" s="76" t="s">
        <v>111</v>
      </c>
      <c r="C94" s="77" t="str">
        <f ca="1">IFERROR(VLOOKUP($B94,INDIRECT('DSFA Massnahmenkatalog'!$C$96),2,FALSE),"")</f>
        <v>Wir verschlüsseln mobile Datenträger (inkl. mobile Computer), welche die Personendaten enthalten, so dass eine unbefugte Person damit nichts anfangen kann.</v>
      </c>
      <c r="D94" s="76"/>
      <c r="E94" s="9"/>
      <c r="F94" s="32"/>
      <c r="G94" s="24" t="str">
        <f t="shared" ca="1" si="3"/>
        <v>Verschlüsselung "mobil": Wir verschlüsseln mobile Datenträger (inkl. mobile Computer), welche die Personendaten enthalten, so dass eine unbefugte Person damit nichts anfangen kann./n</v>
      </c>
      <c r="H94" s="2" t="s">
        <v>49</v>
      </c>
      <c r="I94" s="47"/>
      <c r="J94" s="48"/>
      <c r="K94" s="49"/>
      <c r="M94" s="57"/>
    </row>
    <row r="95" spans="1:13" ht="36" x14ac:dyDescent="0.3">
      <c r="A95" s="18">
        <f>IF(OR($B95="(wählen)",ISBLANK($B95))," ",MAX($A$45:$A94)+0.01)</f>
        <v>3.1799999999999962</v>
      </c>
      <c r="B95" s="76" t="s">
        <v>110</v>
      </c>
      <c r="C95" s="77" t="str">
        <f ca="1">IFERROR(VLOOKUP($B95,INDIRECT('DSFA Massnahmenkatalog'!$C$96),2,FALSE),"")</f>
        <v>Wir verschlüsseln die Personendaten, wenn sie auf unseren Systemen gespeichert sind (d.h. im ruhenden Zustand). Wer an die Systeme gelangt, kann so nichts mit den Daten anfangen.</v>
      </c>
      <c r="D95" s="76"/>
      <c r="E95" s="9"/>
      <c r="F95" s="32"/>
      <c r="G95" s="24" t="str">
        <f t="shared" ca="1" si="3"/>
        <v>Verschlüsselung "at rest": Wir verschlüsseln die Personendaten, wenn sie auf unseren Systemen gespeichert sind (d.h. im ruhenden Zustand). Wer an die Systeme gelangt, kann so nichts mit den Daten anfangen./n</v>
      </c>
      <c r="H95" s="2" t="s">
        <v>49</v>
      </c>
      <c r="I95" s="47"/>
      <c r="J95" s="48"/>
      <c r="K95" s="49"/>
      <c r="M95" s="57"/>
    </row>
    <row r="96" spans="1:13" ht="24" x14ac:dyDescent="0.3">
      <c r="A96" s="18">
        <f>IF(OR($B96="(wählen)",ISBLANK($B96))," ",MAX($A$45:$A95)+0.01)</f>
        <v>3.1899999999999959</v>
      </c>
      <c r="B96" s="76" t="s">
        <v>112</v>
      </c>
      <c r="C96" s="77" t="str">
        <f ca="1">IFERROR(VLOOKUP($B96,INDIRECT('DSFA Massnahmenkatalog'!$C$96),2,FALSE),"")</f>
        <v>Die Übermittlung von Personendaten erfolgt bei uns verschlüsselt. Sie können so während der Übermittlung nicht abgehört werden.</v>
      </c>
      <c r="D96" s="76"/>
      <c r="E96" s="9"/>
      <c r="F96" s="32"/>
      <c r="G96" s="24" t="str">
        <f t="shared" ca="1" si="3"/>
        <v>Verschlüsselung "in transit": Die Übermittlung von Personendaten erfolgt bei uns verschlüsselt. Sie können so während der Übermittlung nicht abgehört werden./n</v>
      </c>
      <c r="H96" s="2" t="s">
        <v>49</v>
      </c>
      <c r="I96" s="47"/>
      <c r="J96" s="48"/>
      <c r="K96" s="49"/>
      <c r="M96" s="57"/>
    </row>
    <row r="97" spans="1:13" ht="24" x14ac:dyDescent="0.3">
      <c r="A97" s="18">
        <f>IF(OR($B97="(wählen)",ISBLANK($B97))," ",MAX($A$45:$A96)+0.01)</f>
        <v>3.1999999999999957</v>
      </c>
      <c r="B97" s="76" t="s">
        <v>117</v>
      </c>
      <c r="C97" s="77" t="str">
        <f ca="1">IFERROR(VLOOKUP($B97,INDIRECT('DSFA Massnahmenkatalog'!$C$96),2,FALSE),"")</f>
        <v>Wir machen regelmässig Backups aller Personendaten und kontrollieren diese periodisch.</v>
      </c>
      <c r="D97" s="76"/>
      <c r="E97" s="9"/>
      <c r="F97" s="32"/>
      <c r="G97" s="24" t="str">
        <f t="shared" ca="1" si="3"/>
        <v>Backups: Wir machen regelmässig Backups aller Personendaten und kontrollieren diese periodisch./n</v>
      </c>
      <c r="H97" s="2" t="s">
        <v>49</v>
      </c>
      <c r="I97" s="47"/>
      <c r="J97" s="48"/>
      <c r="K97" s="49"/>
      <c r="M97" s="57"/>
    </row>
    <row r="98" spans="1:13" ht="48" x14ac:dyDescent="0.3">
      <c r="A98" s="18">
        <f>IF(OR($B98="(wählen)",ISBLANK($B98))," ",MAX($A$45:$A97)+0.01)</f>
        <v>3.2099999999999955</v>
      </c>
      <c r="B98" s="76" t="s">
        <v>387</v>
      </c>
      <c r="C98" s="77" t="str">
        <f ca="1">IFERROR(VLOOKUP($B98,INDIRECT('DSFA Massnahmenkatalog'!$C$96),2,FALSE),"")</f>
        <v>Wir protokollieren, wann von wem Personendaten eingegeben, verändert oder bekanntgegeben  werden.  Dies stellt die Nachvollziehbarkeit der Bearbeitung der Personendaten in der Lösung sicher.</v>
      </c>
      <c r="D98" s="76"/>
      <c r="E98" s="9"/>
      <c r="F98" s="32"/>
      <c r="G98" s="24" t="str">
        <f t="shared" ca="1" si="3"/>
        <v>Protokollierung (Basis): Wir protokollieren, wann von wem Personendaten eingegeben, verändert oder bekanntgegeben  werden.  Dies stellt die Nachvollziehbarkeit der Bearbeitung der Personendaten in der Lösung sicher./n</v>
      </c>
      <c r="H98" s="2" t="s">
        <v>49</v>
      </c>
      <c r="I98" s="47"/>
      <c r="J98" s="48"/>
      <c r="K98" s="49"/>
      <c r="M98" s="57"/>
    </row>
    <row r="99" spans="1:13" ht="36" x14ac:dyDescent="0.3">
      <c r="A99" s="18">
        <f>IF(OR($B99="(wählen)",ISBLANK($B99))," ",MAX($A$45:$A98)+0.01)</f>
        <v>3.2199999999999953</v>
      </c>
      <c r="B99" s="76" t="s">
        <v>365</v>
      </c>
      <c r="C99" s="77" t="str">
        <f ca="1">IFERROR(VLOOKUP($B99,INDIRECT('DSFA Massnahmenkatalog'!$C$96),2,FALSE),"")</f>
        <v>Wir haben mit entsprechenden Funktionen dafür gesorgt, dass wir nicht mehr benötigte Personendaten grundsätzlich löschen oder anonymisieren.</v>
      </c>
      <c r="D99" s="76"/>
      <c r="E99" s="9"/>
      <c r="F99" s="32"/>
      <c r="G99" s="24" t="str">
        <f t="shared" ca="1" si="3"/>
        <v>Datenlöschungsfunktionen: Wir haben mit entsprechenden Funktionen dafür gesorgt, dass wir nicht mehr benötigte Personendaten grundsätzlich löschen oder anonymisieren./n</v>
      </c>
      <c r="H99" s="2" t="s">
        <v>49</v>
      </c>
      <c r="I99" s="47"/>
      <c r="J99" s="48"/>
      <c r="K99" s="49"/>
      <c r="M99" s="57"/>
    </row>
    <row r="100" spans="1:13" x14ac:dyDescent="0.3">
      <c r="A100" s="18" t="str">
        <f>IF(OR($B100="(wählen)",ISBLANK($B100))," ",MAX($A$45:$A99)+0.01)</f>
        <v xml:space="preserve"> </v>
      </c>
      <c r="B100" s="76"/>
      <c r="C100" s="77" t="str">
        <f ca="1">IFERROR(VLOOKUP($B100,INDIRECT('DSFA Massnahmenkatalog'!$C$96),2,FALSE),"")</f>
        <v/>
      </c>
      <c r="D100" s="76"/>
      <c r="E100" s="9"/>
      <c r="F100" s="32"/>
      <c r="G100" s="24" t="str">
        <f t="shared" ca="1" si="3"/>
        <v>: /n</v>
      </c>
      <c r="H100" s="2" t="s">
        <v>49</v>
      </c>
      <c r="I100" s="47"/>
      <c r="J100" s="48"/>
      <c r="K100" s="49"/>
      <c r="M100" s="57"/>
    </row>
    <row r="101" spans="1:13" x14ac:dyDescent="0.3">
      <c r="A101" s="18" t="str">
        <f>IF(OR($B101="(wählen)",ISBLANK($B101))," ",MAX($A$45:$A100)+0.01)</f>
        <v xml:space="preserve"> </v>
      </c>
      <c r="B101" s="76"/>
      <c r="C101" s="77" t="str">
        <f ca="1">IFERROR(VLOOKUP($B101,INDIRECT('DSFA Massnahmenkatalog'!$C$96),2,FALSE),"")</f>
        <v/>
      </c>
      <c r="D101" s="76"/>
      <c r="E101" s="9"/>
      <c r="F101" s="32"/>
      <c r="G101" s="24" t="str">
        <f t="shared" ref="G101:G112" ca="1" si="4">IF(B101="(wählen)","",B101&amp;": "&amp;C101&amp;"/n")</f>
        <v>: /n</v>
      </c>
      <c r="H101" s="2" t="s">
        <v>49</v>
      </c>
      <c r="I101" s="47"/>
      <c r="J101" s="48"/>
      <c r="K101" s="49"/>
      <c r="M101" s="57"/>
    </row>
    <row r="102" spans="1:13" x14ac:dyDescent="0.3">
      <c r="A102" s="18" t="str">
        <f>IF(OR($B102="(wählen)",ISBLANK($B102))," ",MAX($A$45:$A101)+0.01)</f>
        <v xml:space="preserve"> </v>
      </c>
      <c r="B102" s="76"/>
      <c r="C102" s="77" t="str">
        <f ca="1">IFERROR(VLOOKUP($B102,INDIRECT('DSFA Massnahmenkatalog'!$C$96),2,FALSE),"")</f>
        <v/>
      </c>
      <c r="D102" s="76"/>
      <c r="E102" s="9"/>
      <c r="F102" s="32"/>
      <c r="G102" s="24" t="str">
        <f t="shared" ca="1" si="4"/>
        <v>: /n</v>
      </c>
      <c r="H102" s="2" t="s">
        <v>49</v>
      </c>
      <c r="I102" s="47"/>
      <c r="J102" s="48"/>
      <c r="K102" s="49"/>
      <c r="M102" s="57"/>
    </row>
    <row r="103" spans="1:13" x14ac:dyDescent="0.3">
      <c r="A103" s="18" t="str">
        <f>IF(OR($B103="(wählen)",ISBLANK($B103))," ",MAX($A$45:$A102)+0.01)</f>
        <v xml:space="preserve"> </v>
      </c>
      <c r="B103" s="76"/>
      <c r="C103" s="77" t="str">
        <f ca="1">IFERROR(VLOOKUP($B103,INDIRECT('DSFA Massnahmenkatalog'!$C$96),2,FALSE),"")</f>
        <v/>
      </c>
      <c r="D103" s="76"/>
      <c r="E103" s="9"/>
      <c r="F103" s="32"/>
      <c r="G103" s="24" t="str">
        <f t="shared" ca="1" si="4"/>
        <v>: /n</v>
      </c>
      <c r="H103" s="2" t="s">
        <v>49</v>
      </c>
      <c r="I103" s="47"/>
      <c r="J103" s="48"/>
      <c r="K103" s="49"/>
      <c r="M103" s="57"/>
    </row>
    <row r="104" spans="1:13" x14ac:dyDescent="0.3">
      <c r="A104" s="18" t="str">
        <f>IF(OR($B104="(wählen)",ISBLANK($B104))," ",MAX($A$45:$A103)+0.01)</f>
        <v xml:space="preserve"> </v>
      </c>
      <c r="B104" s="76"/>
      <c r="C104" s="77" t="str">
        <f ca="1">IFERROR(VLOOKUP($B104,INDIRECT('DSFA Massnahmenkatalog'!$C$96),2,FALSE),"")</f>
        <v/>
      </c>
      <c r="D104" s="76"/>
      <c r="E104" s="9"/>
      <c r="F104" s="32"/>
      <c r="G104" s="24" t="str">
        <f t="shared" ca="1" si="4"/>
        <v>: /n</v>
      </c>
      <c r="H104" s="2" t="s">
        <v>49</v>
      </c>
      <c r="I104" s="47"/>
      <c r="J104" s="48"/>
      <c r="K104" s="49"/>
      <c r="M104" s="57"/>
    </row>
    <row r="105" spans="1:13" x14ac:dyDescent="0.3">
      <c r="A105" s="18" t="str">
        <f>IF(OR($B105="(wählen)",ISBLANK($B105))," ",MAX($A$45:$A104)+0.01)</f>
        <v xml:space="preserve"> </v>
      </c>
      <c r="B105" s="76"/>
      <c r="C105" s="77" t="str">
        <f ca="1">IFERROR(VLOOKUP($B105,INDIRECT('DSFA Massnahmenkatalog'!$C$96),2,FALSE),"")</f>
        <v/>
      </c>
      <c r="D105" s="76"/>
      <c r="E105" s="9"/>
      <c r="F105" s="32"/>
      <c r="G105" s="24" t="str">
        <f t="shared" ca="1" si="4"/>
        <v>: /n</v>
      </c>
      <c r="H105" s="2" t="s">
        <v>49</v>
      </c>
      <c r="I105" s="47"/>
      <c r="J105" s="48"/>
      <c r="K105" s="49"/>
      <c r="M105" s="57"/>
    </row>
    <row r="106" spans="1:13" x14ac:dyDescent="0.3">
      <c r="A106" s="18" t="str">
        <f>IF(OR($B106="(wählen)",ISBLANK($B106))," ",MAX($A$45:$A105)+0.01)</f>
        <v xml:space="preserve"> </v>
      </c>
      <c r="B106" s="76"/>
      <c r="C106" s="77" t="str">
        <f ca="1">IFERROR(VLOOKUP($B106,INDIRECT('DSFA Massnahmenkatalog'!$C$96),2,FALSE),"")</f>
        <v/>
      </c>
      <c r="D106" s="76"/>
      <c r="E106" s="9"/>
      <c r="F106" s="32"/>
      <c r="G106" s="24" t="str">
        <f t="shared" ca="1" si="4"/>
        <v>: /n</v>
      </c>
      <c r="H106" s="2" t="s">
        <v>49</v>
      </c>
      <c r="I106" s="47"/>
      <c r="J106" s="48"/>
      <c r="K106" s="49"/>
      <c r="M106" s="57"/>
    </row>
    <row r="107" spans="1:13" x14ac:dyDescent="0.3">
      <c r="A107" s="18" t="str">
        <f>IF(OR($B107="(wählen)",ISBLANK($B107))," ",MAX($A$45:$A106)+0.01)</f>
        <v xml:space="preserve"> </v>
      </c>
      <c r="B107" s="76"/>
      <c r="C107" s="77" t="str">
        <f ca="1">IFERROR(VLOOKUP($B107,INDIRECT('DSFA Massnahmenkatalog'!$C$96),2,FALSE),"")</f>
        <v/>
      </c>
      <c r="D107" s="76"/>
      <c r="E107" s="9"/>
      <c r="F107" s="32"/>
      <c r="G107" s="24" t="str">
        <f t="shared" ca="1" si="4"/>
        <v>: /n</v>
      </c>
      <c r="H107" s="2" t="s">
        <v>49</v>
      </c>
      <c r="I107" s="47"/>
      <c r="J107" s="48"/>
      <c r="K107" s="49"/>
      <c r="M107" s="57"/>
    </row>
    <row r="108" spans="1:13" x14ac:dyDescent="0.3">
      <c r="A108" s="18" t="str">
        <f>IF(OR($B108="(wählen)",ISBLANK($B108))," ",MAX($A$45:$A107)+0.01)</f>
        <v xml:space="preserve"> </v>
      </c>
      <c r="B108" s="76"/>
      <c r="C108" s="77" t="str">
        <f ca="1">IFERROR(VLOOKUP($B108,INDIRECT('DSFA Massnahmenkatalog'!$C$96),2,FALSE),"")</f>
        <v/>
      </c>
      <c r="D108" s="76"/>
      <c r="E108" s="9"/>
      <c r="F108" s="32"/>
      <c r="G108" s="24" t="str">
        <f t="shared" ca="1" si="4"/>
        <v>: /n</v>
      </c>
      <c r="H108" s="2" t="s">
        <v>49</v>
      </c>
      <c r="I108" s="47"/>
      <c r="J108" s="48"/>
      <c r="K108" s="49"/>
      <c r="M108" s="57"/>
    </row>
    <row r="109" spans="1:13" x14ac:dyDescent="0.3">
      <c r="A109" s="18" t="str">
        <f>IF(OR($B109="(wählen)",ISBLANK($B109))," ",MAX($A$45:$A108)+0.01)</f>
        <v xml:space="preserve"> </v>
      </c>
      <c r="B109" s="76"/>
      <c r="C109" s="77" t="str">
        <f ca="1">IFERROR(VLOOKUP($B109,INDIRECT('DSFA Massnahmenkatalog'!$C$96),2,FALSE),"")</f>
        <v/>
      </c>
      <c r="D109" s="76"/>
      <c r="E109" s="9"/>
      <c r="F109" s="32"/>
      <c r="G109" s="24" t="str">
        <f t="shared" ca="1" si="4"/>
        <v>: /n</v>
      </c>
      <c r="H109" s="2" t="s">
        <v>49</v>
      </c>
      <c r="I109" s="47"/>
      <c r="J109" s="48"/>
      <c r="K109" s="49"/>
      <c r="M109" s="57"/>
    </row>
    <row r="110" spans="1:13" x14ac:dyDescent="0.3">
      <c r="A110" s="18" t="str">
        <f>IF(OR($B110="(wählen)",ISBLANK($B110))," ",MAX($A$45:$A109)+0.01)</f>
        <v xml:space="preserve"> </v>
      </c>
      <c r="B110" s="76"/>
      <c r="C110" s="77" t="str">
        <f ca="1">IFERROR(VLOOKUP($B110,INDIRECT('DSFA Massnahmenkatalog'!$C$96),2,FALSE),"")</f>
        <v/>
      </c>
      <c r="D110" s="76"/>
      <c r="E110" s="9"/>
      <c r="F110" s="32"/>
      <c r="G110" s="24" t="str">
        <f t="shared" ca="1" si="4"/>
        <v>: /n</v>
      </c>
      <c r="H110" s="2" t="s">
        <v>49</v>
      </c>
      <c r="I110" s="47"/>
      <c r="J110" s="48"/>
      <c r="K110" s="49"/>
      <c r="M110" s="57"/>
    </row>
    <row r="111" spans="1:13" x14ac:dyDescent="0.3">
      <c r="A111" s="18" t="str">
        <f>IF(OR($B111="(wählen)",ISBLANK($B111))," ",MAX($A$45:$A110)+0.01)</f>
        <v xml:space="preserve"> </v>
      </c>
      <c r="B111" s="76"/>
      <c r="C111" s="77" t="str">
        <f ca="1">IFERROR(VLOOKUP($B111,INDIRECT('DSFA Massnahmenkatalog'!$C$96),2,FALSE),"")</f>
        <v/>
      </c>
      <c r="D111" s="76"/>
      <c r="E111" s="9"/>
      <c r="F111" s="32"/>
      <c r="G111" s="24" t="str">
        <f t="shared" ca="1" si="4"/>
        <v>: /n</v>
      </c>
      <c r="H111" s="2" t="s">
        <v>49</v>
      </c>
      <c r="I111" s="47"/>
      <c r="J111" s="48"/>
      <c r="K111" s="49"/>
      <c r="M111" s="57"/>
    </row>
    <row r="112" spans="1:13" x14ac:dyDescent="0.3">
      <c r="A112" s="18" t="str">
        <f>IF(OR($B112="(wählen)",ISBLANK($B112))," ",MAX($A$45:$A111)+0.01)</f>
        <v xml:space="preserve"> </v>
      </c>
      <c r="B112" s="76"/>
      <c r="C112" s="77" t="str">
        <f ca="1">IFERROR(VLOOKUP($B112,INDIRECT('DSFA Massnahmenkatalog'!$C$96),2,FALSE),"")</f>
        <v/>
      </c>
      <c r="D112" s="76"/>
      <c r="E112" s="9"/>
      <c r="F112" s="32"/>
      <c r="G112" s="24" t="str">
        <f t="shared" ca="1" si="4"/>
        <v>: /n</v>
      </c>
      <c r="H112" s="2" t="s">
        <v>49</v>
      </c>
      <c r="I112" s="47"/>
      <c r="J112" s="48"/>
      <c r="K112" s="49"/>
      <c r="M112" s="57"/>
    </row>
    <row r="113" spans="1:13" x14ac:dyDescent="0.3">
      <c r="A113" s="18" t="str">
        <f>IF(OR($B113="(wählen)",ISBLANK($B113))," ",MAX($A$45:$A112)+0.01)</f>
        <v xml:space="preserve"> </v>
      </c>
      <c r="B113" s="76"/>
      <c r="C113" s="77" t="str">
        <f ca="1">IFERROR(VLOOKUP($B113,INDIRECT('DSFA Massnahmenkatalog'!$C$96),2,FALSE),"")</f>
        <v/>
      </c>
      <c r="D113" s="76"/>
      <c r="E113" s="9"/>
      <c r="F113" s="32"/>
      <c r="G113" s="24" t="str">
        <f t="shared" ca="1" si="3"/>
        <v>: /n</v>
      </c>
      <c r="H113" s="2" t="s">
        <v>49</v>
      </c>
      <c r="I113" s="47"/>
      <c r="J113" s="48"/>
      <c r="K113" s="49"/>
      <c r="M113" s="57"/>
    </row>
    <row r="114" spans="1:13" x14ac:dyDescent="0.3">
      <c r="A114" s="18" t="str">
        <f>IF(OR($B114="(wählen)",ISBLANK($B114))," ",MAX($A$45:$A113)+0.01)</f>
        <v xml:space="preserve"> </v>
      </c>
      <c r="B114" s="76"/>
      <c r="C114" s="77" t="str">
        <f ca="1">IFERROR(VLOOKUP($B114,INDIRECT('DSFA Massnahmenkatalog'!$C$96),2,FALSE),"")</f>
        <v/>
      </c>
      <c r="D114" s="76"/>
      <c r="E114" s="9"/>
      <c r="F114" s="32"/>
      <c r="G114" s="24" t="str">
        <f t="shared" ca="1" si="3"/>
        <v>: /n</v>
      </c>
      <c r="H114" s="2" t="s">
        <v>49</v>
      </c>
      <c r="I114" s="47"/>
      <c r="J114" s="48"/>
      <c r="K114" s="49"/>
      <c r="M114" s="57"/>
    </row>
    <row r="115" spans="1:13" x14ac:dyDescent="0.3">
      <c r="A115" s="18" t="str">
        <f>IF(OR($B115="(wählen)",ISBLANK($B115))," ",MAX($A$45:$A114)+0.01)</f>
        <v xml:space="preserve"> </v>
      </c>
      <c r="B115" s="76"/>
      <c r="C115" s="77" t="str">
        <f ca="1">IFERROR(VLOOKUP($B115,INDIRECT('DSFA Massnahmenkatalog'!$C$96),2,FALSE),"")</f>
        <v/>
      </c>
      <c r="D115" s="76"/>
      <c r="E115" s="9"/>
      <c r="F115" s="32"/>
      <c r="G115" s="24" t="str">
        <f t="shared" ca="1" si="3"/>
        <v>: /n</v>
      </c>
      <c r="H115" s="2" t="s">
        <v>49</v>
      </c>
      <c r="I115" s="47"/>
      <c r="J115" s="48"/>
      <c r="K115" s="49"/>
      <c r="M115" s="57"/>
    </row>
    <row r="116" spans="1:13" x14ac:dyDescent="0.3">
      <c r="A116" s="18" t="str">
        <f>IF(OR($B116="(wählen)",ISBLANK($B116))," ",MAX($A$45:$A115)+0.01)</f>
        <v xml:space="preserve"> </v>
      </c>
      <c r="B116" s="76"/>
      <c r="C116" s="77" t="str">
        <f ca="1">IFERROR(VLOOKUP($B116,INDIRECT('DSFA Massnahmenkatalog'!$C$96),2,FALSE),"")</f>
        <v/>
      </c>
      <c r="D116" s="76"/>
      <c r="E116" s="9"/>
      <c r="F116" s="32"/>
      <c r="G116" s="24" t="str">
        <f t="shared" ca="1" si="3"/>
        <v>: /n</v>
      </c>
      <c r="H116" s="2" t="s">
        <v>49</v>
      </c>
      <c r="I116" s="47"/>
      <c r="J116" s="48"/>
      <c r="K116" s="49"/>
      <c r="M116" s="57"/>
    </row>
    <row r="117" spans="1:13" x14ac:dyDescent="0.3">
      <c r="A117" s="18" t="str">
        <f>IF(OR($B117="(wählen)",ISBLANK($B117))," ",MAX($A$45:$A116)+0.01)</f>
        <v xml:space="preserve"> </v>
      </c>
      <c r="B117" s="76"/>
      <c r="C117" s="77" t="str">
        <f ca="1">IFERROR(VLOOKUP($B117,INDIRECT('DSFA Massnahmenkatalog'!$C$96),2,FALSE),"")</f>
        <v/>
      </c>
      <c r="D117" s="76"/>
      <c r="E117" s="9"/>
      <c r="F117" s="32"/>
      <c r="G117" s="24" t="str">
        <f t="shared" ca="1" si="3"/>
        <v>: /n</v>
      </c>
      <c r="H117" s="2" t="s">
        <v>49</v>
      </c>
      <c r="I117" s="47"/>
      <c r="J117" s="48"/>
      <c r="K117" s="49"/>
      <c r="M117" s="57"/>
    </row>
    <row r="118" spans="1:13" x14ac:dyDescent="0.3">
      <c r="I118" s="50"/>
      <c r="J118" s="5"/>
      <c r="K118" s="5"/>
      <c r="M118" s="57"/>
    </row>
    <row r="119" spans="1:13" ht="48.6" customHeight="1" x14ac:dyDescent="0.3">
      <c r="B119" s="2" t="s">
        <v>34</v>
      </c>
      <c r="C119" s="76"/>
      <c r="D119" s="10"/>
      <c r="I119" s="50"/>
      <c r="J119" s="5"/>
      <c r="K119" s="5"/>
      <c r="M119" s="57"/>
    </row>
    <row r="120" spans="1:13" x14ac:dyDescent="0.3">
      <c r="I120" s="50"/>
      <c r="J120" s="5"/>
      <c r="K120" s="5"/>
      <c r="M120" s="57"/>
    </row>
    <row r="121" spans="1:13" x14ac:dyDescent="0.3">
      <c r="I121" s="50"/>
      <c r="J121" s="5"/>
      <c r="K121" s="5"/>
      <c r="M121" s="57"/>
    </row>
    <row r="122" spans="1:13" ht="15.6" x14ac:dyDescent="0.3">
      <c r="A122" s="22" t="s">
        <v>37</v>
      </c>
      <c r="B122" s="23" t="s">
        <v>396</v>
      </c>
      <c r="I122" s="50"/>
      <c r="J122" s="5"/>
      <c r="K122" s="5"/>
      <c r="M122" s="93" t="s">
        <v>205</v>
      </c>
    </row>
    <row r="123" spans="1:13" x14ac:dyDescent="0.3">
      <c r="D123" s="2" t="s">
        <v>49</v>
      </c>
      <c r="I123" s="50"/>
      <c r="J123" s="5"/>
      <c r="K123" s="5"/>
      <c r="M123" s="93"/>
    </row>
    <row r="124" spans="1:13" ht="14.4" customHeight="1" x14ac:dyDescent="0.3">
      <c r="B124" s="74" t="s">
        <v>385</v>
      </c>
      <c r="I124" s="50"/>
      <c r="J124" s="5"/>
      <c r="K124" s="5"/>
      <c r="M124" s="93"/>
    </row>
    <row r="125" spans="1:13" x14ac:dyDescent="0.3">
      <c r="I125" s="50"/>
      <c r="J125" s="5"/>
      <c r="K125" s="5"/>
      <c r="M125" s="93"/>
    </row>
    <row r="126" spans="1:13" ht="31.8" customHeight="1" x14ac:dyDescent="0.3">
      <c r="B126" s="16" t="s">
        <v>84</v>
      </c>
      <c r="C126" s="16" t="s">
        <v>41</v>
      </c>
      <c r="D126" s="16" t="s">
        <v>81</v>
      </c>
      <c r="E126" s="94" t="s">
        <v>204</v>
      </c>
      <c r="F126" s="94" t="s">
        <v>80</v>
      </c>
      <c r="G126" s="53" t="s">
        <v>50</v>
      </c>
      <c r="I126" s="51" t="s">
        <v>10</v>
      </c>
      <c r="J126" s="52" t="s">
        <v>11</v>
      </c>
      <c r="K126" s="52" t="s">
        <v>12</v>
      </c>
      <c r="M126" s="93"/>
    </row>
    <row r="127" spans="1:13" x14ac:dyDescent="0.3">
      <c r="A127" s="24">
        <v>4</v>
      </c>
      <c r="B127" s="4"/>
      <c r="C127" s="4"/>
      <c r="D127" s="37"/>
      <c r="E127" s="95"/>
      <c r="F127" s="95"/>
      <c r="G127" s="54"/>
      <c r="I127" s="50"/>
      <c r="J127" s="5"/>
      <c r="K127" s="5"/>
      <c r="M127" s="57"/>
    </row>
    <row r="128" spans="1:13" ht="276" x14ac:dyDescent="0.3">
      <c r="A128" s="18">
        <f>IF($B128=""," ",MAX($A$45:$A127)+0.01)</f>
        <v>4.01</v>
      </c>
      <c r="B128" s="75" t="s">
        <v>275</v>
      </c>
      <c r="C128" s="75" t="s">
        <v>465</v>
      </c>
      <c r="D128" s="75" t="s">
        <v>454</v>
      </c>
      <c r="E128" s="30" t="s">
        <v>76</v>
      </c>
      <c r="F128" s="30" t="s">
        <v>79</v>
      </c>
      <c r="G128" s="27" t="str">
        <f>IF(ISERROR(VLOOKUP($E128,$C$171:$E$174,3,FALSE)*VLOOKUP($F128,$D$171:$E$174,2,FALSE)),"",IF(VLOOKUP($E128,$C$171:$E$174,3,FALSE)*VLOOKUP($F128,$D$171:$E$174,2,FALSE)&gt;=$G$172,$G$177,IF(VLOOKUP($E128,$C$171:$E$174,3,FALSE)*VLOOKUP($F128,$D$171:$E$174,2,FALSE)&gt;=$G$171,$G$176,$G$175))&amp;CHAR(10)&amp;"("&amp;VLOOKUP($E128,$C$171:$E$174,3,FALSE)*VLOOKUP($F128,$D$171:$E$174,2,FALSE)&amp;")")</f>
        <v>Mittel
(6)</v>
      </c>
      <c r="I128" s="47"/>
      <c r="J128" s="48"/>
      <c r="K128" s="49"/>
      <c r="M128" s="57" t="s">
        <v>212</v>
      </c>
    </row>
    <row r="129" spans="1:13" ht="55.2" x14ac:dyDescent="0.3">
      <c r="A129" s="18">
        <f>IF($B129=""," ",MAX($A$45:$A128)+0.01)</f>
        <v>4.0199999999999996</v>
      </c>
      <c r="B129" s="75" t="s">
        <v>274</v>
      </c>
      <c r="C129" s="75"/>
      <c r="D129" s="75"/>
      <c r="E129" s="30"/>
      <c r="F129" s="30"/>
      <c r="G129" s="27" t="str">
        <f t="shared" ref="G129:G168" si="5">IF(ISERROR(VLOOKUP($E129,$C$171:$E$174,3,FALSE)*VLOOKUP($F129,$D$171:$E$174,2,FALSE)),"",IF(VLOOKUP($E129,$C$171:$E$174,3,FALSE)*VLOOKUP($F129,$D$171:$E$174,2,FALSE)&gt;=$G$172,"Hoch",IF(VLOOKUP($E129,$C$171:$E$174,3,FALSE)*VLOOKUP($F129,$D$171:$E$174,2,FALSE)&gt;=$G$171,"Mittel","Tief"))&amp;CHAR(10)&amp;"("&amp;VLOOKUP($E129,$C$171:$E$174,3,FALSE)*VLOOKUP($F129,$D$171:$E$174,2,FALSE)&amp;")")</f>
        <v/>
      </c>
      <c r="I129" s="47"/>
      <c r="J129" s="48"/>
      <c r="K129" s="49"/>
      <c r="M129" s="57"/>
    </row>
    <row r="130" spans="1:13" ht="41.4" x14ac:dyDescent="0.3">
      <c r="A130" s="18">
        <f>IF($B130=""," ",MAX($A$45:$A129)+0.01)</f>
        <v>4.0299999999999994</v>
      </c>
      <c r="B130" s="75" t="s">
        <v>174</v>
      </c>
      <c r="C130" s="75"/>
      <c r="D130" s="75"/>
      <c r="E130" s="30"/>
      <c r="F130" s="30"/>
      <c r="G130" s="27" t="str">
        <f t="shared" si="5"/>
        <v/>
      </c>
      <c r="I130" s="47"/>
      <c r="J130" s="48"/>
      <c r="K130" s="49"/>
      <c r="M130" s="57"/>
    </row>
    <row r="131" spans="1:13" ht="41.4" x14ac:dyDescent="0.3">
      <c r="A131" s="18">
        <f>IF($B131=""," ",MAX($A$45:$A130)+0.01)</f>
        <v>4.0399999999999991</v>
      </c>
      <c r="B131" s="75" t="s">
        <v>175</v>
      </c>
      <c r="C131" s="75"/>
      <c r="D131" s="75"/>
      <c r="E131" s="30"/>
      <c r="F131" s="30"/>
      <c r="G131" s="27" t="str">
        <f t="shared" si="5"/>
        <v/>
      </c>
      <c r="I131" s="47"/>
      <c r="J131" s="48"/>
      <c r="K131" s="49"/>
      <c r="M131" s="57"/>
    </row>
    <row r="132" spans="1:13" ht="69" x14ac:dyDescent="0.3">
      <c r="A132" s="18">
        <f>IF($B132=""," ",MAX($A$45:$A131)+0.01)</f>
        <v>4.0499999999999989</v>
      </c>
      <c r="B132" s="75" t="s">
        <v>176</v>
      </c>
      <c r="C132" s="75"/>
      <c r="D132" s="75"/>
      <c r="E132" s="30"/>
      <c r="F132" s="30"/>
      <c r="G132" s="27" t="str">
        <f t="shared" si="5"/>
        <v/>
      </c>
      <c r="I132" s="47"/>
      <c r="J132" s="48"/>
      <c r="K132" s="49"/>
      <c r="M132" s="57"/>
    </row>
    <row r="133" spans="1:13" ht="55.2" x14ac:dyDescent="0.3">
      <c r="A133" s="18">
        <f>IF($B133=""," ",MAX($A$45:$A132)+0.01)</f>
        <v>4.0599999999999987</v>
      </c>
      <c r="B133" s="75" t="s">
        <v>177</v>
      </c>
      <c r="C133" s="75"/>
      <c r="D133" s="75"/>
      <c r="E133" s="30"/>
      <c r="F133" s="30"/>
      <c r="G133" s="27" t="str">
        <f t="shared" si="5"/>
        <v/>
      </c>
      <c r="I133" s="47"/>
      <c r="J133" s="48"/>
      <c r="K133" s="49"/>
      <c r="M133" s="57"/>
    </row>
    <row r="134" spans="1:13" ht="55.2" x14ac:dyDescent="0.3">
      <c r="A134" s="18">
        <f>IF($B134=""," ",MAX($A$45:$A133)+0.01)</f>
        <v>4.0699999999999985</v>
      </c>
      <c r="B134" s="75" t="s">
        <v>178</v>
      </c>
      <c r="C134" s="75"/>
      <c r="D134" s="75"/>
      <c r="E134" s="30"/>
      <c r="F134" s="30"/>
      <c r="G134" s="27" t="str">
        <f t="shared" si="5"/>
        <v/>
      </c>
      <c r="I134" s="47"/>
      <c r="J134" s="48"/>
      <c r="K134" s="49"/>
      <c r="M134" s="57"/>
    </row>
    <row r="135" spans="1:13" ht="82.8" x14ac:dyDescent="0.3">
      <c r="A135" s="18">
        <f>IF($B135=""," ",MAX($A$45:$A134)+0.01)</f>
        <v>4.0799999999999983</v>
      </c>
      <c r="B135" s="75" t="s">
        <v>179</v>
      </c>
      <c r="C135" s="75"/>
      <c r="D135" s="75"/>
      <c r="E135" s="30"/>
      <c r="F135" s="30"/>
      <c r="G135" s="27" t="str">
        <f t="shared" si="5"/>
        <v/>
      </c>
      <c r="I135" s="47"/>
      <c r="J135" s="48"/>
      <c r="K135" s="49"/>
      <c r="M135" s="57"/>
    </row>
    <row r="136" spans="1:13" ht="55.2" x14ac:dyDescent="0.3">
      <c r="A136" s="18">
        <f>IF($B136=""," ",MAX($A$45:$A135)+0.01)</f>
        <v>4.0899999999999981</v>
      </c>
      <c r="B136" s="75" t="s">
        <v>180</v>
      </c>
      <c r="C136" s="75"/>
      <c r="D136" s="75"/>
      <c r="E136" s="30"/>
      <c r="F136" s="30"/>
      <c r="G136" s="27" t="str">
        <f t="shared" si="5"/>
        <v/>
      </c>
      <c r="I136" s="47"/>
      <c r="J136" s="48"/>
      <c r="K136" s="49"/>
      <c r="M136" s="57"/>
    </row>
    <row r="137" spans="1:13" ht="69" x14ac:dyDescent="0.3">
      <c r="A137" s="18">
        <f>IF($B137=""," ",MAX($A$45:$A136)+0.01)</f>
        <v>4.0999999999999979</v>
      </c>
      <c r="B137" s="75" t="s">
        <v>181</v>
      </c>
      <c r="C137" s="75"/>
      <c r="D137" s="75"/>
      <c r="E137" s="30"/>
      <c r="F137" s="30"/>
      <c r="G137" s="27" t="str">
        <f t="shared" si="5"/>
        <v/>
      </c>
      <c r="I137" s="47"/>
      <c r="J137" s="48"/>
      <c r="K137" s="49"/>
      <c r="M137" s="57"/>
    </row>
    <row r="138" spans="1:13" ht="55.2" x14ac:dyDescent="0.3">
      <c r="A138" s="18">
        <f>IF($B138=""," ",MAX($A$45:$A137)+0.01)</f>
        <v>4.1099999999999977</v>
      </c>
      <c r="B138" s="75" t="s">
        <v>182</v>
      </c>
      <c r="C138" s="75"/>
      <c r="D138" s="75"/>
      <c r="E138" s="30"/>
      <c r="F138" s="30"/>
      <c r="G138" s="27" t="str">
        <f t="shared" si="5"/>
        <v/>
      </c>
      <c r="I138" s="47"/>
      <c r="J138" s="48"/>
      <c r="K138" s="49"/>
      <c r="M138" s="57"/>
    </row>
    <row r="139" spans="1:13" ht="82.8" x14ac:dyDescent="0.3">
      <c r="A139" s="18">
        <f>IF($B139=""," ",MAX($A$45:$A138)+0.01)</f>
        <v>4.1199999999999974</v>
      </c>
      <c r="B139" s="75" t="s">
        <v>183</v>
      </c>
      <c r="C139" s="75"/>
      <c r="D139" s="75"/>
      <c r="E139" s="30"/>
      <c r="F139" s="30"/>
      <c r="G139" s="27" t="str">
        <f t="shared" si="5"/>
        <v/>
      </c>
      <c r="I139" s="47"/>
      <c r="J139" s="48"/>
      <c r="K139" s="49"/>
      <c r="M139" s="57"/>
    </row>
    <row r="140" spans="1:13" ht="55.2" x14ac:dyDescent="0.3">
      <c r="A140" s="18">
        <f>IF($B140=""," ",MAX($A$45:$A139)+0.01)</f>
        <v>4.1299999999999972</v>
      </c>
      <c r="B140" s="75" t="s">
        <v>184</v>
      </c>
      <c r="C140" s="75"/>
      <c r="D140" s="75"/>
      <c r="E140" s="30"/>
      <c r="F140" s="30"/>
      <c r="G140" s="27" t="str">
        <f t="shared" si="5"/>
        <v/>
      </c>
      <c r="I140" s="47"/>
      <c r="J140" s="48"/>
      <c r="K140" s="49"/>
      <c r="M140" s="57"/>
    </row>
    <row r="141" spans="1:13" ht="82.8" x14ac:dyDescent="0.3">
      <c r="A141" s="18">
        <f>IF($B141=""," ",MAX($A$45:$A140)+0.01)</f>
        <v>4.139999999999997</v>
      </c>
      <c r="B141" s="75" t="s">
        <v>185</v>
      </c>
      <c r="C141" s="75"/>
      <c r="D141" s="75"/>
      <c r="E141" s="30"/>
      <c r="F141" s="30"/>
      <c r="G141" s="27" t="str">
        <f t="shared" si="5"/>
        <v/>
      </c>
      <c r="I141" s="47"/>
      <c r="J141" s="48"/>
      <c r="K141" s="49"/>
      <c r="M141" s="57"/>
    </row>
    <row r="142" spans="1:13" ht="82.8" x14ac:dyDescent="0.3">
      <c r="A142" s="18">
        <f>IF($B142=""," ",MAX($A$45:$A141)+0.01)</f>
        <v>4.1499999999999968</v>
      </c>
      <c r="B142" s="75" t="s">
        <v>186</v>
      </c>
      <c r="C142" s="75"/>
      <c r="D142" s="75"/>
      <c r="E142" s="30"/>
      <c r="F142" s="30"/>
      <c r="G142" s="27" t="str">
        <f t="shared" si="5"/>
        <v/>
      </c>
      <c r="I142" s="47"/>
      <c r="J142" s="48"/>
      <c r="K142" s="49"/>
      <c r="M142" s="57"/>
    </row>
    <row r="143" spans="1:13" ht="41.4" x14ac:dyDescent="0.3">
      <c r="A143" s="18">
        <f>IF($B143=""," ",MAX($A$45:$A142)+0.01)</f>
        <v>4.1599999999999966</v>
      </c>
      <c r="B143" s="75" t="s">
        <v>273</v>
      </c>
      <c r="C143" s="75"/>
      <c r="D143" s="75"/>
      <c r="E143" s="30"/>
      <c r="F143" s="30"/>
      <c r="G143" s="27" t="str">
        <f t="shared" si="5"/>
        <v/>
      </c>
      <c r="I143" s="47"/>
      <c r="J143" s="48"/>
      <c r="K143" s="49"/>
      <c r="M143" s="57"/>
    </row>
    <row r="144" spans="1:13" ht="41.4" x14ac:dyDescent="0.3">
      <c r="A144" s="18">
        <f>IF($B144=""," ",MAX($A$45:$A143)+0.01)</f>
        <v>4.1699999999999964</v>
      </c>
      <c r="B144" s="75" t="s">
        <v>280</v>
      </c>
      <c r="C144" s="75"/>
      <c r="D144" s="75"/>
      <c r="E144" s="30"/>
      <c r="F144" s="30"/>
      <c r="G144" s="27" t="str">
        <f t="shared" si="5"/>
        <v/>
      </c>
      <c r="I144" s="47"/>
      <c r="J144" s="48"/>
      <c r="K144" s="49"/>
      <c r="M144" s="57"/>
    </row>
    <row r="145" spans="1:13" x14ac:dyDescent="0.3">
      <c r="A145" s="18" t="str">
        <f>IF($B145=""," ",MAX($A$45:$A144)+0.01)</f>
        <v xml:space="preserve"> </v>
      </c>
      <c r="B145" s="75"/>
      <c r="C145" s="75"/>
      <c r="D145" s="75"/>
      <c r="E145" s="30"/>
      <c r="F145" s="30"/>
      <c r="G145" s="27" t="str">
        <f t="shared" si="5"/>
        <v/>
      </c>
      <c r="I145" s="47"/>
      <c r="J145" s="48"/>
      <c r="K145" s="49"/>
      <c r="M145" s="57"/>
    </row>
    <row r="146" spans="1:13" x14ac:dyDescent="0.3">
      <c r="A146" s="18" t="str">
        <f>IF($B146=""," ",MAX($A$45:$A145)+0.01)</f>
        <v xml:space="preserve"> </v>
      </c>
      <c r="B146" s="75"/>
      <c r="C146" s="75"/>
      <c r="D146" s="75"/>
      <c r="E146" s="30"/>
      <c r="F146" s="30"/>
      <c r="G146" s="27" t="str">
        <f t="shared" si="5"/>
        <v/>
      </c>
      <c r="I146" s="47"/>
      <c r="J146" s="48"/>
      <c r="K146" s="49"/>
      <c r="M146" s="57"/>
    </row>
    <row r="147" spans="1:13" x14ac:dyDescent="0.3">
      <c r="A147" s="18" t="str">
        <f>IF($B147=""," ",MAX($A$45:$A146)+0.01)</f>
        <v xml:space="preserve"> </v>
      </c>
      <c r="B147" s="75"/>
      <c r="C147" s="75"/>
      <c r="D147" s="75"/>
      <c r="E147" s="30"/>
      <c r="F147" s="30"/>
      <c r="G147" s="27" t="str">
        <f t="shared" si="5"/>
        <v/>
      </c>
      <c r="I147" s="47"/>
      <c r="J147" s="48"/>
      <c r="K147" s="49"/>
      <c r="M147" s="57"/>
    </row>
    <row r="148" spans="1:13" x14ac:dyDescent="0.3">
      <c r="A148" s="18" t="str">
        <f>IF($B148=""," ",MAX($A$45:$A147)+0.01)</f>
        <v xml:space="preserve"> </v>
      </c>
      <c r="B148" s="75"/>
      <c r="C148" s="75"/>
      <c r="D148" s="75"/>
      <c r="E148" s="30"/>
      <c r="F148" s="30"/>
      <c r="G148" s="27" t="str">
        <f t="shared" si="5"/>
        <v/>
      </c>
      <c r="I148" s="47"/>
      <c r="J148" s="48"/>
      <c r="K148" s="49"/>
      <c r="M148" s="57"/>
    </row>
    <row r="149" spans="1:13" x14ac:dyDescent="0.3">
      <c r="A149" s="18" t="str">
        <f>IF($B149=""," ",MAX($A$45:$A148)+0.01)</f>
        <v xml:space="preserve"> </v>
      </c>
      <c r="B149" s="75"/>
      <c r="C149" s="75"/>
      <c r="D149" s="75"/>
      <c r="E149" s="30"/>
      <c r="F149" s="30"/>
      <c r="G149" s="27" t="str">
        <f t="shared" si="5"/>
        <v/>
      </c>
      <c r="I149" s="47"/>
      <c r="J149" s="48"/>
      <c r="K149" s="49"/>
      <c r="M149" s="57"/>
    </row>
    <row r="150" spans="1:13" x14ac:dyDescent="0.3">
      <c r="A150" s="18" t="str">
        <f>IF($B150=""," ",MAX($A$45:$A149)+0.01)</f>
        <v xml:space="preserve"> </v>
      </c>
      <c r="B150" s="75"/>
      <c r="C150" s="75"/>
      <c r="D150" s="75"/>
      <c r="E150" s="30"/>
      <c r="F150" s="30"/>
      <c r="G150" s="27" t="str">
        <f t="shared" si="5"/>
        <v/>
      </c>
      <c r="I150" s="47"/>
      <c r="J150" s="48"/>
      <c r="K150" s="49"/>
      <c r="M150" s="57"/>
    </row>
    <row r="151" spans="1:13" x14ac:dyDescent="0.3">
      <c r="A151" s="18" t="str">
        <f>IF($B151=""," ",MAX($A$45:$A150)+0.01)</f>
        <v xml:space="preserve"> </v>
      </c>
      <c r="B151" s="75"/>
      <c r="C151" s="75"/>
      <c r="D151" s="75"/>
      <c r="E151" s="30"/>
      <c r="F151" s="30"/>
      <c r="G151" s="27" t="str">
        <f t="shared" si="5"/>
        <v/>
      </c>
      <c r="I151" s="47"/>
      <c r="J151" s="48"/>
      <c r="K151" s="49"/>
      <c r="M151" s="57"/>
    </row>
    <row r="152" spans="1:13" x14ac:dyDescent="0.3">
      <c r="A152" s="18" t="str">
        <f>IF($B152=""," ",MAX($A$45:$A151)+0.01)</f>
        <v xml:space="preserve"> </v>
      </c>
      <c r="B152" s="75"/>
      <c r="C152" s="75"/>
      <c r="D152" s="75"/>
      <c r="E152" s="30"/>
      <c r="F152" s="30"/>
      <c r="G152" s="27" t="str">
        <f t="shared" si="5"/>
        <v/>
      </c>
      <c r="I152" s="47"/>
      <c r="J152" s="48"/>
      <c r="K152" s="49"/>
      <c r="M152" s="57"/>
    </row>
    <row r="153" spans="1:13" x14ac:dyDescent="0.3">
      <c r="A153" s="18" t="str">
        <f>IF($B153=""," ",MAX($A$45:$A152)+0.01)</f>
        <v xml:space="preserve"> </v>
      </c>
      <c r="B153" s="75"/>
      <c r="C153" s="75"/>
      <c r="D153" s="75"/>
      <c r="E153" s="30"/>
      <c r="F153" s="30"/>
      <c r="G153" s="27" t="str">
        <f t="shared" si="5"/>
        <v/>
      </c>
      <c r="I153" s="47"/>
      <c r="J153" s="48"/>
      <c r="K153" s="49"/>
      <c r="M153" s="57"/>
    </row>
    <row r="154" spans="1:13" x14ac:dyDescent="0.3">
      <c r="A154" s="18" t="str">
        <f>IF($B154=""," ",MAX($A$45:$A153)+0.01)</f>
        <v xml:space="preserve"> </v>
      </c>
      <c r="B154" s="75"/>
      <c r="C154" s="75"/>
      <c r="D154" s="75"/>
      <c r="E154" s="30"/>
      <c r="F154" s="30"/>
      <c r="G154" s="27" t="str">
        <f t="shared" si="5"/>
        <v/>
      </c>
      <c r="I154" s="47"/>
      <c r="J154" s="48"/>
      <c r="K154" s="49"/>
      <c r="M154" s="57"/>
    </row>
    <row r="155" spans="1:13" x14ac:dyDescent="0.3">
      <c r="A155" s="18" t="str">
        <f>IF($B155=""," ",MAX($A$45:$A154)+0.01)</f>
        <v xml:space="preserve"> </v>
      </c>
      <c r="B155" s="75"/>
      <c r="C155" s="75"/>
      <c r="D155" s="75"/>
      <c r="E155" s="30"/>
      <c r="F155" s="30"/>
      <c r="G155" s="27" t="str">
        <f t="shared" si="5"/>
        <v/>
      </c>
      <c r="I155" s="47"/>
      <c r="J155" s="48"/>
      <c r="K155" s="49"/>
      <c r="M155" s="57"/>
    </row>
    <row r="156" spans="1:13" x14ac:dyDescent="0.3">
      <c r="A156" s="18" t="str">
        <f>IF($B156=""," ",MAX($A$45:$A155)+0.01)</f>
        <v xml:space="preserve"> </v>
      </c>
      <c r="B156" s="75"/>
      <c r="C156" s="75"/>
      <c r="D156" s="75"/>
      <c r="E156" s="30"/>
      <c r="F156" s="30"/>
      <c r="G156" s="27" t="str">
        <f t="shared" si="5"/>
        <v/>
      </c>
      <c r="I156" s="47"/>
      <c r="J156" s="48"/>
      <c r="K156" s="49"/>
      <c r="M156" s="57"/>
    </row>
    <row r="157" spans="1:13" x14ac:dyDescent="0.3">
      <c r="A157" s="18" t="str">
        <f>IF($B157=""," ",MAX($A$45:$A156)+0.01)</f>
        <v xml:space="preserve"> </v>
      </c>
      <c r="B157" s="75"/>
      <c r="C157" s="75"/>
      <c r="D157" s="75"/>
      <c r="E157" s="30"/>
      <c r="F157" s="30"/>
      <c r="G157" s="27" t="str">
        <f t="shared" si="5"/>
        <v/>
      </c>
      <c r="I157" s="47"/>
      <c r="J157" s="48"/>
      <c r="K157" s="49"/>
      <c r="M157" s="57"/>
    </row>
    <row r="158" spans="1:13" x14ac:dyDescent="0.3">
      <c r="A158" s="18" t="str">
        <f>IF($B158=""," ",MAX($A$45:$A157)+0.01)</f>
        <v xml:space="preserve"> </v>
      </c>
      <c r="B158" s="75"/>
      <c r="C158" s="75"/>
      <c r="D158" s="75"/>
      <c r="E158" s="30"/>
      <c r="F158" s="30"/>
      <c r="G158" s="27" t="str">
        <f t="shared" si="5"/>
        <v/>
      </c>
      <c r="I158" s="47"/>
      <c r="J158" s="48"/>
      <c r="K158" s="49"/>
      <c r="M158" s="57"/>
    </row>
    <row r="159" spans="1:13" x14ac:dyDescent="0.3">
      <c r="A159" s="18" t="str">
        <f>IF($B159=""," ",MAX($A$45:$A158)+0.01)</f>
        <v xml:space="preserve"> </v>
      </c>
      <c r="B159" s="75"/>
      <c r="C159" s="75"/>
      <c r="D159" s="75"/>
      <c r="E159" s="30"/>
      <c r="F159" s="30"/>
      <c r="G159" s="27" t="str">
        <f t="shared" si="5"/>
        <v/>
      </c>
      <c r="I159" s="47"/>
      <c r="J159" s="48"/>
      <c r="K159" s="49"/>
      <c r="M159" s="57"/>
    </row>
    <row r="160" spans="1:13" x14ac:dyDescent="0.3">
      <c r="A160" s="18" t="str">
        <f>IF($B160=""," ",MAX($A$45:$A159)+0.01)</f>
        <v xml:space="preserve"> </v>
      </c>
      <c r="B160" s="75"/>
      <c r="C160" s="75"/>
      <c r="D160" s="75"/>
      <c r="E160" s="30"/>
      <c r="F160" s="30"/>
      <c r="G160" s="27" t="str">
        <f t="shared" si="5"/>
        <v/>
      </c>
      <c r="I160" s="47"/>
      <c r="J160" s="48"/>
      <c r="K160" s="49"/>
      <c r="M160" s="57"/>
    </row>
    <row r="161" spans="1:19" x14ac:dyDescent="0.3">
      <c r="A161" s="18" t="str">
        <f>IF($B161=""," ",MAX($A$45:$A160)+0.01)</f>
        <v xml:space="preserve"> </v>
      </c>
      <c r="B161" s="75"/>
      <c r="C161" s="75"/>
      <c r="D161" s="75"/>
      <c r="E161" s="30"/>
      <c r="F161" s="30"/>
      <c r="G161" s="27" t="str">
        <f t="shared" si="5"/>
        <v/>
      </c>
      <c r="I161" s="47"/>
      <c r="J161" s="48"/>
      <c r="K161" s="49"/>
      <c r="M161" s="57"/>
    </row>
    <row r="162" spans="1:19" x14ac:dyDescent="0.3">
      <c r="A162" s="18" t="str">
        <f>IF($B162=""," ",MAX($A$45:$A161)+0.01)</f>
        <v xml:space="preserve"> </v>
      </c>
      <c r="B162" s="75"/>
      <c r="C162" s="75"/>
      <c r="D162" s="75"/>
      <c r="E162" s="30"/>
      <c r="F162" s="30"/>
      <c r="G162" s="27" t="str">
        <f t="shared" si="5"/>
        <v/>
      </c>
      <c r="I162" s="47"/>
      <c r="J162" s="48"/>
      <c r="K162" s="49"/>
      <c r="M162" s="57"/>
    </row>
    <row r="163" spans="1:19" x14ac:dyDescent="0.3">
      <c r="A163" s="18" t="str">
        <f>IF($B163=""," ",MAX($A$45:$A162)+0.01)</f>
        <v xml:space="preserve"> </v>
      </c>
      <c r="B163" s="75"/>
      <c r="C163" s="75"/>
      <c r="D163" s="75"/>
      <c r="E163" s="30"/>
      <c r="F163" s="30"/>
      <c r="G163" s="27" t="str">
        <f t="shared" si="5"/>
        <v/>
      </c>
      <c r="I163" s="47"/>
      <c r="J163" s="48"/>
      <c r="K163" s="49"/>
      <c r="M163" s="57"/>
    </row>
    <row r="164" spans="1:19" x14ac:dyDescent="0.3">
      <c r="A164" s="18" t="str">
        <f>IF($B164=""," ",MAX($A$45:$A163)+0.01)</f>
        <v xml:space="preserve"> </v>
      </c>
      <c r="B164" s="75"/>
      <c r="C164" s="75"/>
      <c r="D164" s="75"/>
      <c r="E164" s="30"/>
      <c r="F164" s="30"/>
      <c r="G164" s="27" t="str">
        <f t="shared" si="5"/>
        <v/>
      </c>
      <c r="I164" s="47"/>
      <c r="J164" s="48"/>
      <c r="K164" s="49"/>
      <c r="M164" s="57"/>
    </row>
    <row r="165" spans="1:19" x14ac:dyDescent="0.3">
      <c r="A165" s="18" t="str">
        <f>IF($B165=""," ",MAX($A$45:$A164)+0.01)</f>
        <v xml:space="preserve"> </v>
      </c>
      <c r="B165" s="75"/>
      <c r="C165" s="75"/>
      <c r="D165" s="75"/>
      <c r="E165" s="30"/>
      <c r="F165" s="30"/>
      <c r="G165" s="27" t="str">
        <f t="shared" si="5"/>
        <v/>
      </c>
      <c r="I165" s="47"/>
      <c r="J165" s="48"/>
      <c r="K165" s="49"/>
      <c r="M165" s="57"/>
    </row>
    <row r="166" spans="1:19" x14ac:dyDescent="0.3">
      <c r="A166" s="18" t="str">
        <f>IF($B166=""," ",MAX($A$45:$A165)+0.01)</f>
        <v xml:space="preserve"> </v>
      </c>
      <c r="B166" s="75"/>
      <c r="C166" s="75"/>
      <c r="D166" s="75"/>
      <c r="E166" s="30"/>
      <c r="F166" s="30"/>
      <c r="G166" s="27" t="str">
        <f t="shared" si="5"/>
        <v/>
      </c>
      <c r="I166" s="47"/>
      <c r="J166" s="48"/>
      <c r="K166" s="49"/>
      <c r="M166" s="57"/>
    </row>
    <row r="167" spans="1:19" x14ac:dyDescent="0.3">
      <c r="A167" s="18" t="str">
        <f>IF($B167=""," ",MAX($A$45:$A166)+0.01)</f>
        <v xml:space="preserve"> </v>
      </c>
      <c r="B167" s="75"/>
      <c r="C167" s="75"/>
      <c r="D167" s="75"/>
      <c r="E167" s="30"/>
      <c r="F167" s="30"/>
      <c r="G167" s="27" t="str">
        <f t="shared" si="5"/>
        <v/>
      </c>
      <c r="I167" s="47"/>
      <c r="J167" s="48"/>
      <c r="K167" s="49"/>
      <c r="M167" s="57"/>
    </row>
    <row r="168" spans="1:19" x14ac:dyDescent="0.3">
      <c r="A168" s="18" t="str">
        <f>IF($B168=""," ",MAX($A$45:$A167)+0.01)</f>
        <v xml:space="preserve"> </v>
      </c>
      <c r="B168" s="75"/>
      <c r="C168" s="75"/>
      <c r="D168" s="75"/>
      <c r="E168" s="30"/>
      <c r="F168" s="30"/>
      <c r="G168" s="27" t="str">
        <f t="shared" si="5"/>
        <v/>
      </c>
      <c r="I168" s="47"/>
      <c r="J168" s="48"/>
      <c r="K168" s="49"/>
      <c r="M168" s="57"/>
    </row>
    <row r="169" spans="1:19" ht="22.8" customHeight="1" x14ac:dyDescent="0.3">
      <c r="I169" s="50"/>
      <c r="J169" s="5"/>
      <c r="K169" s="5"/>
      <c r="M169" s="39"/>
    </row>
    <row r="170" spans="1:19" x14ac:dyDescent="0.3">
      <c r="B170" s="4" t="str">
        <f>"Einschätzung des Risikos (nächste "&amp;$G$174&amp;" Jahre):"</f>
        <v>Einschätzung des Risikos (nächste 3 Jahre):</v>
      </c>
      <c r="C170" s="10" t="s">
        <v>159</v>
      </c>
      <c r="D170" s="10" t="s">
        <v>160</v>
      </c>
      <c r="I170" s="50"/>
      <c r="J170" s="5"/>
      <c r="K170" s="5"/>
      <c r="M170" s="39"/>
    </row>
    <row r="171" spans="1:19" x14ac:dyDescent="0.3">
      <c r="C171" s="84" t="s">
        <v>74</v>
      </c>
      <c r="D171" s="84" t="s">
        <v>78</v>
      </c>
      <c r="E171" s="2">
        <v>1</v>
      </c>
      <c r="F171" s="2" t="s">
        <v>44</v>
      </c>
      <c r="G171" s="30">
        <v>5</v>
      </c>
      <c r="I171" s="56" t="s">
        <v>155</v>
      </c>
      <c r="J171" s="2" t="s">
        <v>248</v>
      </c>
      <c r="K171" s="5"/>
      <c r="M171" s="39"/>
      <c r="O171" s="31"/>
      <c r="P171" s="12"/>
      <c r="Q171" s="12"/>
      <c r="R171" s="12"/>
      <c r="S171" s="12"/>
    </row>
    <row r="172" spans="1:19" x14ac:dyDescent="0.3">
      <c r="B172" s="110" t="s">
        <v>455</v>
      </c>
      <c r="C172" s="84" t="s">
        <v>75</v>
      </c>
      <c r="D172" s="84" t="s">
        <v>79</v>
      </c>
      <c r="E172" s="2">
        <v>2</v>
      </c>
      <c r="F172" s="2" t="s">
        <v>45</v>
      </c>
      <c r="G172" s="30">
        <v>12</v>
      </c>
      <c r="I172" s="50"/>
      <c r="J172" s="2" t="s">
        <v>156</v>
      </c>
      <c r="K172" s="5"/>
      <c r="M172" s="39"/>
      <c r="O172" s="31"/>
      <c r="P172" s="12"/>
      <c r="Q172" s="12"/>
      <c r="R172" s="12"/>
      <c r="S172" s="12"/>
    </row>
    <row r="173" spans="1:19" x14ac:dyDescent="0.3">
      <c r="B173" s="110"/>
      <c r="C173" s="84" t="s">
        <v>76</v>
      </c>
      <c r="D173" s="84" t="s">
        <v>64</v>
      </c>
      <c r="E173" s="2">
        <v>3</v>
      </c>
      <c r="I173" s="50"/>
      <c r="J173" s="2" t="s">
        <v>158</v>
      </c>
      <c r="K173" s="5"/>
      <c r="M173" s="39"/>
      <c r="O173" s="31"/>
      <c r="P173" s="12"/>
      <c r="Q173" s="12"/>
      <c r="R173" s="12"/>
      <c r="S173" s="12"/>
    </row>
    <row r="174" spans="1:19" x14ac:dyDescent="0.3">
      <c r="B174" s="2" t="s">
        <v>403</v>
      </c>
      <c r="C174" s="84" t="s">
        <v>77</v>
      </c>
      <c r="D174" s="84" t="s">
        <v>43</v>
      </c>
      <c r="E174" s="2">
        <v>4</v>
      </c>
      <c r="F174" s="2" t="s">
        <v>46</v>
      </c>
      <c r="G174" s="30">
        <v>3</v>
      </c>
      <c r="I174" s="50"/>
      <c r="J174" s="2" t="s">
        <v>157</v>
      </c>
      <c r="K174" s="5"/>
      <c r="M174" s="39"/>
      <c r="O174" s="31"/>
      <c r="P174" s="12"/>
      <c r="Q174" s="12"/>
      <c r="R174" s="12"/>
      <c r="S174" s="12"/>
    </row>
    <row r="175" spans="1:19" x14ac:dyDescent="0.3">
      <c r="D175" s="71" t="s">
        <v>377</v>
      </c>
      <c r="G175" s="24" t="s">
        <v>79</v>
      </c>
      <c r="I175" s="50"/>
      <c r="J175" s="5"/>
      <c r="K175" s="5"/>
      <c r="M175" s="39"/>
      <c r="P175" s="12"/>
      <c r="Q175" s="12"/>
      <c r="R175" s="12"/>
      <c r="S175" s="12"/>
    </row>
    <row r="176" spans="1:19" x14ac:dyDescent="0.3">
      <c r="B176" s="68" t="s">
        <v>290</v>
      </c>
      <c r="G176" s="24" t="s">
        <v>64</v>
      </c>
      <c r="I176" s="50"/>
      <c r="J176" s="5"/>
      <c r="K176" s="5"/>
      <c r="M176" s="39"/>
      <c r="P176" s="12"/>
      <c r="Q176" s="12"/>
      <c r="R176" s="12"/>
      <c r="S176" s="12"/>
    </row>
    <row r="177" spans="1:19" x14ac:dyDescent="0.3">
      <c r="G177" s="24" t="s">
        <v>43</v>
      </c>
      <c r="I177" s="50"/>
      <c r="J177" s="5"/>
      <c r="K177" s="5"/>
      <c r="M177" s="39"/>
      <c r="P177" s="12"/>
      <c r="Q177" s="12"/>
      <c r="R177" s="12"/>
      <c r="S177" s="12"/>
    </row>
    <row r="178" spans="1:19" ht="37.799999999999997" customHeight="1" x14ac:dyDescent="0.3">
      <c r="B178" s="114" t="s">
        <v>263</v>
      </c>
      <c r="C178" s="67" t="s">
        <v>262</v>
      </c>
      <c r="D178" s="98" t="s">
        <v>266</v>
      </c>
      <c r="E178" s="98"/>
      <c r="F178" s="98"/>
      <c r="G178" s="98"/>
      <c r="I178" s="50"/>
      <c r="J178" s="5"/>
      <c r="K178" s="5"/>
      <c r="M178" s="39"/>
      <c r="P178" s="12"/>
      <c r="Q178" s="12"/>
      <c r="R178" s="12"/>
      <c r="S178" s="12"/>
    </row>
    <row r="179" spans="1:19" ht="25.2" customHeight="1" x14ac:dyDescent="0.3">
      <c r="B179" s="114"/>
      <c r="C179" s="67" t="s">
        <v>257</v>
      </c>
      <c r="D179" s="98" t="s">
        <v>267</v>
      </c>
      <c r="E179" s="98"/>
      <c r="F179" s="98"/>
      <c r="G179" s="98"/>
      <c r="I179" s="50"/>
      <c r="J179" s="5"/>
      <c r="K179" s="5"/>
      <c r="M179" s="39"/>
      <c r="P179" s="12"/>
      <c r="Q179" s="12"/>
      <c r="R179" s="12"/>
      <c r="S179" s="12"/>
    </row>
    <row r="180" spans="1:19" ht="37.200000000000003" customHeight="1" x14ac:dyDescent="0.3">
      <c r="B180" s="114" t="s">
        <v>264</v>
      </c>
      <c r="C180" s="67" t="s">
        <v>258</v>
      </c>
      <c r="D180" s="98" t="s">
        <v>268</v>
      </c>
      <c r="E180" s="98"/>
      <c r="F180" s="98"/>
      <c r="G180" s="98"/>
      <c r="I180" s="50"/>
      <c r="J180" s="5"/>
      <c r="K180" s="5"/>
      <c r="M180" s="39"/>
      <c r="P180" s="12"/>
      <c r="Q180" s="12"/>
      <c r="R180" s="12"/>
      <c r="S180" s="12"/>
    </row>
    <row r="181" spans="1:19" ht="84.6" customHeight="1" x14ac:dyDescent="0.3">
      <c r="B181" s="114"/>
      <c r="C181" s="67" t="s">
        <v>259</v>
      </c>
      <c r="D181" s="98" t="s">
        <v>269</v>
      </c>
      <c r="E181" s="98"/>
      <c r="F181" s="98"/>
      <c r="G181" s="98"/>
      <c r="I181" s="50"/>
      <c r="J181" s="5"/>
      <c r="K181" s="5"/>
      <c r="M181" s="39"/>
      <c r="P181" s="12"/>
      <c r="Q181" s="12"/>
      <c r="R181" s="12"/>
      <c r="S181" s="12"/>
    </row>
    <row r="182" spans="1:19" ht="47.4" customHeight="1" x14ac:dyDescent="0.3">
      <c r="B182" s="114" t="s">
        <v>265</v>
      </c>
      <c r="C182" s="67" t="s">
        <v>260</v>
      </c>
      <c r="D182" s="98" t="s">
        <v>272</v>
      </c>
      <c r="E182" s="98"/>
      <c r="F182" s="98"/>
      <c r="G182" s="98"/>
      <c r="I182" s="50"/>
      <c r="J182" s="5"/>
      <c r="K182" s="5"/>
      <c r="M182" s="39"/>
      <c r="P182" s="12"/>
      <c r="Q182" s="12"/>
      <c r="R182" s="12"/>
      <c r="S182" s="12"/>
    </row>
    <row r="183" spans="1:19" ht="36.6" customHeight="1" x14ac:dyDescent="0.3">
      <c r="B183" s="114"/>
      <c r="C183" s="67" t="s">
        <v>261</v>
      </c>
      <c r="D183" s="98" t="s">
        <v>270</v>
      </c>
      <c r="E183" s="98"/>
      <c r="F183" s="98"/>
      <c r="G183" s="98"/>
      <c r="I183" s="50"/>
      <c r="J183" s="5"/>
      <c r="K183" s="5"/>
      <c r="M183" s="39"/>
      <c r="P183" s="12"/>
      <c r="Q183" s="12"/>
      <c r="R183" s="12"/>
      <c r="S183" s="12"/>
    </row>
    <row r="184" spans="1:19" x14ac:dyDescent="0.3">
      <c r="G184" s="69" t="s">
        <v>271</v>
      </c>
      <c r="I184" s="50"/>
      <c r="J184" s="5"/>
      <c r="K184" s="5"/>
      <c r="M184" s="39"/>
      <c r="P184" s="12"/>
      <c r="Q184" s="12"/>
      <c r="R184" s="12"/>
      <c r="S184" s="12"/>
    </row>
    <row r="185" spans="1:19" x14ac:dyDescent="0.3">
      <c r="I185" s="50"/>
      <c r="J185" s="5"/>
      <c r="K185" s="5"/>
      <c r="M185" s="39"/>
      <c r="P185" s="12"/>
      <c r="Q185" s="12"/>
      <c r="R185" s="12"/>
      <c r="S185" s="12"/>
    </row>
    <row r="186" spans="1:19" ht="15.6" x14ac:dyDescent="0.3">
      <c r="A186" s="22" t="s">
        <v>38</v>
      </c>
      <c r="B186" s="23" t="s">
        <v>378</v>
      </c>
      <c r="I186" s="50"/>
      <c r="J186" s="5"/>
      <c r="K186" s="5"/>
      <c r="M186" s="39"/>
      <c r="P186" s="12"/>
      <c r="Q186" s="12"/>
      <c r="R186" s="12"/>
      <c r="S186" s="12"/>
    </row>
    <row r="187" spans="1:19" x14ac:dyDescent="0.3">
      <c r="A187" s="64">
        <v>5</v>
      </c>
      <c r="I187" s="50"/>
      <c r="J187" s="5"/>
      <c r="K187" s="5"/>
      <c r="M187" s="39"/>
      <c r="P187" s="12"/>
      <c r="Q187" s="12"/>
      <c r="R187" s="12"/>
      <c r="S187" s="12"/>
    </row>
    <row r="188" spans="1:19" x14ac:dyDescent="0.3">
      <c r="A188" s="18"/>
      <c r="B188" s="16" t="s">
        <v>249</v>
      </c>
      <c r="C188" s="16" t="s">
        <v>379</v>
      </c>
      <c r="D188" s="63"/>
      <c r="E188" s="16"/>
      <c r="F188" s="16"/>
      <c r="I188" s="51" t="s">
        <v>10</v>
      </c>
      <c r="J188" s="52" t="s">
        <v>11</v>
      </c>
      <c r="K188" s="52" t="s">
        <v>12</v>
      </c>
      <c r="M188" s="57"/>
      <c r="P188" s="12"/>
      <c r="Q188" s="12"/>
      <c r="R188" s="12"/>
      <c r="S188" s="12"/>
    </row>
    <row r="189" spans="1:19" x14ac:dyDescent="0.3">
      <c r="A189" s="18"/>
      <c r="D189" s="16"/>
      <c r="E189" s="16"/>
      <c r="F189" s="16"/>
      <c r="I189" s="50"/>
      <c r="J189" s="5"/>
      <c r="K189" s="5"/>
      <c r="M189" s="57"/>
      <c r="P189" s="12"/>
      <c r="Q189" s="12"/>
      <c r="R189" s="12"/>
      <c r="S189" s="12"/>
    </row>
    <row r="190" spans="1:19" ht="30.6" x14ac:dyDescent="0.3">
      <c r="A190" s="18" t="str">
        <f>IF($B190=""," ",MAX($A$186:$A189)+0.01)</f>
        <v xml:space="preserve"> </v>
      </c>
      <c r="B190" s="76"/>
      <c r="C190" s="90"/>
      <c r="D190" s="91"/>
      <c r="E190" s="16"/>
      <c r="F190" s="16"/>
      <c r="I190" s="47"/>
      <c r="J190" s="48"/>
      <c r="K190" s="49"/>
      <c r="M190" s="57" t="s">
        <v>256</v>
      </c>
      <c r="P190" s="12"/>
      <c r="Q190" s="12"/>
      <c r="R190" s="12"/>
      <c r="S190" s="12"/>
    </row>
    <row r="191" spans="1:19" x14ac:dyDescent="0.3">
      <c r="A191" s="18" t="str">
        <f>IF($B191=""," ",MAX($A$186:$A190)+0.01)</f>
        <v xml:space="preserve"> </v>
      </c>
      <c r="B191" s="76"/>
      <c r="C191" s="90"/>
      <c r="D191" s="91"/>
      <c r="E191" s="16"/>
      <c r="F191" s="16"/>
      <c r="I191" s="47"/>
      <c r="J191" s="48"/>
      <c r="K191" s="49"/>
      <c r="M191" s="57"/>
      <c r="P191" s="12"/>
      <c r="Q191" s="12"/>
      <c r="R191" s="12"/>
      <c r="S191" s="12"/>
    </row>
    <row r="192" spans="1:19" x14ac:dyDescent="0.3">
      <c r="A192" s="18" t="str">
        <f>IF($B192=""," ",MAX($A$186:$A191)+0.01)</f>
        <v xml:space="preserve"> </v>
      </c>
      <c r="B192" s="76"/>
      <c r="C192" s="90"/>
      <c r="D192" s="91"/>
      <c r="E192" s="16"/>
      <c r="F192" s="16"/>
      <c r="I192" s="47"/>
      <c r="J192" s="48"/>
      <c r="K192" s="49"/>
      <c r="M192" s="57"/>
      <c r="P192" s="12"/>
      <c r="Q192" s="12"/>
      <c r="R192" s="12"/>
      <c r="S192" s="12"/>
    </row>
    <row r="193" spans="1:19" x14ac:dyDescent="0.3">
      <c r="A193" s="18" t="str">
        <f>IF($B193=""," ",MAX($A$186:$A192)+0.01)</f>
        <v xml:space="preserve"> </v>
      </c>
      <c r="B193" s="76"/>
      <c r="C193" s="90"/>
      <c r="D193" s="91"/>
      <c r="E193" s="16"/>
      <c r="F193" s="16"/>
      <c r="I193" s="47"/>
      <c r="J193" s="48"/>
      <c r="K193" s="49"/>
      <c r="M193" s="57"/>
      <c r="P193" s="12"/>
      <c r="Q193" s="12"/>
      <c r="R193" s="12"/>
      <c r="S193" s="12"/>
    </row>
    <row r="194" spans="1:19" x14ac:dyDescent="0.3">
      <c r="A194" s="18" t="str">
        <f>IF($B194=""," ",MAX($A$186:$A193)+0.01)</f>
        <v xml:space="preserve"> </v>
      </c>
      <c r="B194" s="76"/>
      <c r="C194" s="90"/>
      <c r="D194" s="92"/>
      <c r="E194" s="16"/>
      <c r="F194" s="16"/>
      <c r="I194" s="47"/>
      <c r="J194" s="48"/>
      <c r="K194" s="49"/>
      <c r="M194" s="57"/>
      <c r="P194" s="12"/>
      <c r="Q194" s="12"/>
      <c r="R194" s="12"/>
      <c r="S194" s="12"/>
    </row>
    <row r="195" spans="1:19" x14ac:dyDescent="0.3">
      <c r="A195" s="18" t="str">
        <f>IF($B195=""," ",MAX($A$186:$A194)+0.01)</f>
        <v xml:space="preserve"> </v>
      </c>
      <c r="B195" s="76"/>
      <c r="C195" s="90"/>
      <c r="D195" s="91"/>
      <c r="E195" s="16"/>
      <c r="F195" s="16"/>
      <c r="I195" s="47"/>
      <c r="J195" s="48"/>
      <c r="K195" s="49"/>
      <c r="M195" s="57"/>
      <c r="P195" s="12"/>
      <c r="Q195" s="12"/>
      <c r="R195" s="12"/>
      <c r="S195" s="12"/>
    </row>
    <row r="196" spans="1:19" x14ac:dyDescent="0.3">
      <c r="A196" s="18" t="str">
        <f>IF($B196=""," ",MAX($A$186:$A195)+0.01)</f>
        <v xml:space="preserve"> </v>
      </c>
      <c r="B196" s="76"/>
      <c r="C196" s="90"/>
      <c r="D196" s="91"/>
      <c r="E196" s="16"/>
      <c r="F196" s="16"/>
      <c r="I196" s="47"/>
      <c r="J196" s="48"/>
      <c r="K196" s="49"/>
      <c r="M196" s="57"/>
      <c r="P196" s="12"/>
      <c r="Q196" s="12"/>
      <c r="R196" s="12"/>
      <c r="S196" s="12"/>
    </row>
    <row r="197" spans="1:19" x14ac:dyDescent="0.3">
      <c r="A197" s="18" t="str">
        <f>IF($B197=""," ",MAX($A$186:$A196)+0.01)</f>
        <v xml:space="preserve"> </v>
      </c>
      <c r="B197" s="76"/>
      <c r="C197" s="90"/>
      <c r="D197" s="91"/>
      <c r="E197" s="16"/>
      <c r="F197" s="16"/>
      <c r="I197" s="47"/>
      <c r="J197" s="48"/>
      <c r="K197" s="49"/>
      <c r="M197" s="57"/>
      <c r="P197" s="12"/>
      <c r="Q197" s="12"/>
      <c r="R197" s="12"/>
      <c r="S197" s="12"/>
    </row>
    <row r="198" spans="1:19" x14ac:dyDescent="0.3">
      <c r="A198" s="18" t="str">
        <f>IF($B198=""," ",MAX($A$186:$A197)+0.01)</f>
        <v xml:space="preserve"> </v>
      </c>
      <c r="B198" s="76"/>
      <c r="C198" s="90"/>
      <c r="D198" s="91"/>
      <c r="E198" s="16"/>
      <c r="F198" s="16"/>
      <c r="I198" s="47"/>
      <c r="J198" s="48"/>
      <c r="K198" s="49"/>
      <c r="M198" s="57"/>
      <c r="P198" s="12"/>
      <c r="Q198" s="12"/>
      <c r="R198" s="12"/>
      <c r="S198" s="12"/>
    </row>
    <row r="199" spans="1:19" x14ac:dyDescent="0.3">
      <c r="A199" s="18" t="str">
        <f>IF($B199=""," ",MAX($A$186:$A198)+0.01)</f>
        <v xml:space="preserve"> </v>
      </c>
      <c r="B199" s="76"/>
      <c r="C199" s="90"/>
      <c r="D199" s="91"/>
      <c r="E199" s="16"/>
      <c r="F199" s="16"/>
      <c r="I199" s="47"/>
      <c r="J199" s="48"/>
      <c r="K199" s="49"/>
      <c r="M199" s="57"/>
      <c r="P199" s="12"/>
      <c r="Q199" s="12"/>
      <c r="R199" s="12"/>
      <c r="S199" s="12"/>
    </row>
    <row r="200" spans="1:19" x14ac:dyDescent="0.3">
      <c r="I200" s="50"/>
      <c r="J200" s="5"/>
      <c r="K200" s="5"/>
      <c r="M200" s="39"/>
      <c r="P200" s="12"/>
      <c r="Q200" s="12"/>
      <c r="R200" s="12"/>
      <c r="S200" s="12"/>
    </row>
    <row r="201" spans="1:19" ht="15.6" x14ac:dyDescent="0.3">
      <c r="A201" s="22" t="s">
        <v>250</v>
      </c>
      <c r="B201" s="23" t="s">
        <v>39</v>
      </c>
      <c r="I201" s="50"/>
      <c r="J201" s="5"/>
      <c r="K201" s="5"/>
      <c r="M201" s="39"/>
    </row>
    <row r="202" spans="1:19" x14ac:dyDescent="0.3">
      <c r="I202" s="51" t="s">
        <v>10</v>
      </c>
      <c r="J202" s="52" t="s">
        <v>11</v>
      </c>
      <c r="K202" s="52" t="s">
        <v>12</v>
      </c>
      <c r="M202" s="39"/>
    </row>
    <row r="203" spans="1:19" x14ac:dyDescent="0.3">
      <c r="A203" s="2">
        <v>6.01</v>
      </c>
      <c r="B203" s="2" t="s">
        <v>55</v>
      </c>
      <c r="C203" s="2" t="str">
        <f>IF(ISERROR(FIND("Hoch",_xlfn.CONCAT($G$128:$G$168))),"Nein","Ja")</f>
        <v>Nein</v>
      </c>
      <c r="D203" s="35" t="str">
        <f>IF($C$203="Ja","   (DSFA muss der Aufsichtsbehörde vorgelegt werden!)","")</f>
        <v/>
      </c>
      <c r="I203" s="50"/>
      <c r="J203" s="5"/>
      <c r="K203" s="5"/>
      <c r="M203" s="57" t="s">
        <v>206</v>
      </c>
    </row>
    <row r="204" spans="1:19" x14ac:dyDescent="0.3">
      <c r="D204" s="35"/>
      <c r="I204" s="50"/>
      <c r="J204" s="5"/>
      <c r="K204" s="5"/>
      <c r="M204" s="39"/>
    </row>
    <row r="205" spans="1:19" ht="55.2" customHeight="1" x14ac:dyDescent="0.3">
      <c r="A205" s="1" t="s">
        <v>251</v>
      </c>
      <c r="B205" s="5" t="s">
        <v>54</v>
      </c>
      <c r="C205" s="90"/>
      <c r="D205" s="92"/>
      <c r="E205" s="92"/>
      <c r="F205" s="91"/>
      <c r="I205" s="47"/>
      <c r="J205" s="48"/>
      <c r="K205" s="49"/>
      <c r="M205" s="57" t="s">
        <v>207</v>
      </c>
    </row>
    <row r="206" spans="1:19" ht="57" customHeight="1" x14ac:dyDescent="0.3">
      <c r="A206" s="1" t="s">
        <v>252</v>
      </c>
      <c r="B206" s="5" t="s">
        <v>57</v>
      </c>
      <c r="C206" s="90"/>
      <c r="D206" s="92"/>
      <c r="E206" s="92"/>
      <c r="F206" s="91"/>
      <c r="I206" s="47"/>
      <c r="J206" s="48"/>
      <c r="K206" s="49"/>
      <c r="M206" s="39" t="s">
        <v>208</v>
      </c>
    </row>
    <row r="207" spans="1:19" ht="52.8" customHeight="1" x14ac:dyDescent="0.3">
      <c r="A207" s="1" t="s">
        <v>253</v>
      </c>
      <c r="B207" s="5" t="s">
        <v>56</v>
      </c>
      <c r="C207" s="90"/>
      <c r="D207" s="92"/>
      <c r="E207" s="92"/>
      <c r="F207" s="91"/>
      <c r="I207" s="47"/>
      <c r="J207" s="48"/>
      <c r="K207" s="49"/>
      <c r="M207" s="39" t="s">
        <v>209</v>
      </c>
    </row>
    <row r="208" spans="1:19" ht="58.2" customHeight="1" x14ac:dyDescent="0.3">
      <c r="A208" s="1" t="s">
        <v>255</v>
      </c>
      <c r="B208" s="5" t="s">
        <v>407</v>
      </c>
      <c r="C208" s="90"/>
      <c r="D208" s="92"/>
      <c r="E208" s="92"/>
      <c r="F208" s="91"/>
      <c r="I208" s="47"/>
      <c r="J208" s="48"/>
      <c r="K208" s="49"/>
      <c r="M208" s="39" t="s">
        <v>210</v>
      </c>
    </row>
    <row r="209" spans="1:13" x14ac:dyDescent="0.3">
      <c r="A209" s="1"/>
      <c r="B209" s="5"/>
      <c r="C209" s="5"/>
      <c r="D209" s="5"/>
      <c r="E209" s="5"/>
      <c r="F209" s="5"/>
      <c r="I209" s="50"/>
      <c r="J209" s="5"/>
      <c r="K209" s="5"/>
      <c r="M209" s="39"/>
    </row>
    <row r="210" spans="1:13" ht="18" customHeight="1" x14ac:dyDescent="0.3">
      <c r="A210" s="1" t="s">
        <v>254</v>
      </c>
      <c r="B210" s="37" t="s">
        <v>59</v>
      </c>
      <c r="C210" s="38" t="s">
        <v>35</v>
      </c>
      <c r="D210" s="36" t="s">
        <v>60</v>
      </c>
      <c r="E210" s="79"/>
      <c r="F210" s="78"/>
      <c r="I210" s="47"/>
      <c r="J210" s="48"/>
      <c r="K210" s="49"/>
      <c r="M210" s="39" t="s">
        <v>211</v>
      </c>
    </row>
    <row r="211" spans="1:13" ht="52.8" customHeight="1" x14ac:dyDescent="0.3">
      <c r="A211" s="1"/>
      <c r="B211" s="5" t="s">
        <v>58</v>
      </c>
      <c r="C211" s="90"/>
      <c r="D211" s="92"/>
      <c r="E211" s="92"/>
      <c r="F211" s="91"/>
      <c r="I211" s="50"/>
    </row>
    <row r="212" spans="1:13" x14ac:dyDescent="0.3">
      <c r="I212" s="50"/>
    </row>
    <row r="213" spans="1:13" x14ac:dyDescent="0.3">
      <c r="A213" s="2" t="s">
        <v>73</v>
      </c>
      <c r="B213" s="2" t="str">
        <f>"Diese DSFA ist während mindestens 2 Jahren über das Ende der Datenbearbeitung hinaus aufzubewahren. Sie ist nach "&amp;$G$174&amp;" Jahren oder im Falle wesentlicher Anpassungen zu erneuern."</f>
        <v>Diese DSFA ist während mindestens 2 Jahren über das Ende der Datenbearbeitung hinaus aufzubewahren. Sie ist nach 3 Jahren oder im Falle wesentlicher Anpassungen zu erneuern.</v>
      </c>
      <c r="I213" s="50"/>
    </row>
    <row r="214" spans="1:13" x14ac:dyDescent="0.3">
      <c r="I214" s="50"/>
    </row>
    <row r="215" spans="1:13" ht="78.599999999999994" customHeight="1" x14ac:dyDescent="0.3">
      <c r="A215" s="113" t="s">
        <v>415</v>
      </c>
      <c r="B215" s="113"/>
      <c r="C215" s="113"/>
      <c r="D215" s="113"/>
      <c r="E215" s="113"/>
      <c r="F215" s="113"/>
      <c r="G215" s="113"/>
      <c r="I215" s="50"/>
      <c r="M215" s="111" t="s">
        <v>416</v>
      </c>
    </row>
    <row r="216" spans="1:13" x14ac:dyDescent="0.3">
      <c r="A216" s="112" t="s">
        <v>463</v>
      </c>
      <c r="B216" s="112"/>
      <c r="C216" s="112"/>
      <c r="D216" s="112"/>
      <c r="E216" s="112"/>
      <c r="F216" s="112"/>
      <c r="G216"/>
      <c r="I216" s="5"/>
      <c r="M216" s="111"/>
    </row>
    <row r="217" spans="1:13" x14ac:dyDescent="0.3">
      <c r="M217" s="111"/>
    </row>
    <row r="218" spans="1:13" ht="277.8" customHeight="1" x14ac:dyDescent="0.3">
      <c r="A218" s="104" t="s">
        <v>408</v>
      </c>
      <c r="B218" s="104"/>
      <c r="C218" s="104"/>
      <c r="D218" s="104"/>
      <c r="E218" s="104"/>
      <c r="F218" s="104"/>
      <c r="G218" s="104"/>
      <c r="M218" s="111"/>
    </row>
    <row r="219" spans="1:13" ht="84" customHeight="1" x14ac:dyDescent="0.3">
      <c r="A219" s="104" t="s">
        <v>187</v>
      </c>
      <c r="B219" s="104"/>
      <c r="C219" s="104"/>
      <c r="D219" s="104"/>
      <c r="E219" s="104"/>
      <c r="F219" s="104"/>
      <c r="G219" s="104"/>
    </row>
    <row r="220" spans="1:13" x14ac:dyDescent="0.3">
      <c r="A220" s="2" t="s">
        <v>398</v>
      </c>
    </row>
    <row r="222" spans="1:13" x14ac:dyDescent="0.3">
      <c r="A222" s="2" t="s">
        <v>409</v>
      </c>
    </row>
  </sheetData>
  <sheetProtection sheet="1" objects="1" scenarios="1" formatCells="0" formatRows="0" insertRows="0"/>
  <protectedRanges>
    <protectedRange sqref="F33" name="Links"/>
    <protectedRange sqref="C6:D9 C11 C13 C17:F26 C30:F31 C36 C38 C85 B89:B117 C119 B145:F168 C171:D174 G171:G172 G174 B190:D199 C205:C208 C210:C211 E210:F210 D89:F117 C128:F144 B46:B83 D46:F83" name="Hauptblatt"/>
    <protectedRange sqref="I6:K9 I11:K11 I13:K13 I17:K26 I30:K31 I36:K36 I38:K38 I89:K117 I128:K168 I190:K199 I205:K208 I210:K210 I46:K83" name="Hauptblatt rechts"/>
    <protectedRange sqref="B128" name="Risikokatalog"/>
    <protectedRange sqref="B129" name="Risikokatalog_1"/>
    <protectedRange sqref="B130" name="Risikokatalog_2"/>
    <protectedRange sqref="B131" name="Risikokatalog_3"/>
    <protectedRange sqref="B132" name="Risikokatalog_4"/>
    <protectedRange sqref="B133" name="Risikokatalog_5"/>
    <protectedRange sqref="B134" name="Risikokatalog_6"/>
    <protectedRange sqref="B135" name="Risikokatalog_7"/>
    <protectedRange sqref="B136" name="Risikokatalog_8"/>
    <protectedRange sqref="B137" name="Risikokatalog_9"/>
    <protectedRange sqref="B138" name="Risikokatalog_10"/>
    <protectedRange sqref="B139" name="Risikokatalog_11"/>
    <protectedRange sqref="B140" name="Risikokatalog_12"/>
    <protectedRange sqref="B141" name="Risikokatalog_13"/>
    <protectedRange sqref="B142" name="Risikokatalog_14"/>
    <protectedRange sqref="B143" name="Risikokatalog_15"/>
    <protectedRange sqref="B144" name="Risikokatalog_16"/>
  </protectedRanges>
  <mergeCells count="57">
    <mergeCell ref="B172:B173"/>
    <mergeCell ref="M215:M218"/>
    <mergeCell ref="A216:F216"/>
    <mergeCell ref="F126:F127"/>
    <mergeCell ref="C208:F208"/>
    <mergeCell ref="C205:F205"/>
    <mergeCell ref="C211:F211"/>
    <mergeCell ref="A215:G215"/>
    <mergeCell ref="B178:B179"/>
    <mergeCell ref="B180:B181"/>
    <mergeCell ref="B182:B183"/>
    <mergeCell ref="D178:G178"/>
    <mergeCell ref="D179:G179"/>
    <mergeCell ref="D180:G180"/>
    <mergeCell ref="A218:G218"/>
    <mergeCell ref="D182:G182"/>
    <mergeCell ref="D183:G183"/>
    <mergeCell ref="A219:G219"/>
    <mergeCell ref="A1:B1"/>
    <mergeCell ref="C7:D7"/>
    <mergeCell ref="C6:D6"/>
    <mergeCell ref="C206:F206"/>
    <mergeCell ref="C207:F207"/>
    <mergeCell ref="C24:F24"/>
    <mergeCell ref="C25:F25"/>
    <mergeCell ref="C26:F26"/>
    <mergeCell ref="C30:F30"/>
    <mergeCell ref="C31:F31"/>
    <mergeCell ref="C8:D8"/>
    <mergeCell ref="C9:D9"/>
    <mergeCell ref="C22:F22"/>
    <mergeCell ref="A2:B2"/>
    <mergeCell ref="C18:F18"/>
    <mergeCell ref="C19:F19"/>
    <mergeCell ref="C21:F21"/>
    <mergeCell ref="D181:G181"/>
    <mergeCell ref="I4:K4"/>
    <mergeCell ref="C13:D13"/>
    <mergeCell ref="C11:D11"/>
    <mergeCell ref="C17:F17"/>
    <mergeCell ref="C20:F20"/>
    <mergeCell ref="C23:F23"/>
    <mergeCell ref="M122:M126"/>
    <mergeCell ref="E126:E127"/>
    <mergeCell ref="M38:M41"/>
    <mergeCell ref="M36:M37"/>
    <mergeCell ref="D40:E42"/>
    <mergeCell ref="C190:D190"/>
    <mergeCell ref="C191:D191"/>
    <mergeCell ref="C192:D192"/>
    <mergeCell ref="C193:D193"/>
    <mergeCell ref="C194:D194"/>
    <mergeCell ref="C195:D195"/>
    <mergeCell ref="C196:D196"/>
    <mergeCell ref="C197:D197"/>
    <mergeCell ref="C198:D198"/>
    <mergeCell ref="C199:D199"/>
  </mergeCells>
  <conditionalFormatting sqref="G128:G168">
    <cfRule type="expression" dxfId="34" priority="16">
      <formula>NOT(ISERROR(FIND("Tief",G128)))</formula>
    </cfRule>
    <cfRule type="expression" dxfId="33" priority="17">
      <formula>NOT(ISERROR(FIND("Mittel",G128)))</formula>
    </cfRule>
    <cfRule type="expression" dxfId="32" priority="18">
      <formula>NOT(ISERROR(FIND("Hoch",G128)))</formula>
    </cfRule>
  </conditionalFormatting>
  <conditionalFormatting sqref="C203:C204">
    <cfRule type="cellIs" dxfId="31" priority="13" operator="equal">
      <formula>"Nein"</formula>
    </cfRule>
    <cfRule type="cellIs" dxfId="30" priority="14" operator="equal">
      <formula>"Ja"</formula>
    </cfRule>
  </conditionalFormatting>
  <conditionalFormatting sqref="F46:F83">
    <cfRule type="cellIs" dxfId="29" priority="7" operator="equal">
      <formula>"Verworfen"</formula>
    </cfRule>
    <cfRule type="cellIs" dxfId="28" priority="8" operator="equal">
      <formula>"Umgesetzt"</formula>
    </cfRule>
    <cfRule type="cellIs" dxfId="27" priority="9" operator="equal">
      <formula>"In Arbeit"</formula>
    </cfRule>
    <cfRule type="cellIs" dxfId="26" priority="10" operator="equal">
      <formula>"Geplant"</formula>
    </cfRule>
    <cfRule type="cellIs" dxfId="25" priority="11" operator="equal">
      <formula>"Empfohlen"</formula>
    </cfRule>
    <cfRule type="cellIs" dxfId="24" priority="12" operator="equal">
      <formula>"Unklar"</formula>
    </cfRule>
  </conditionalFormatting>
  <conditionalFormatting sqref="F89:F117">
    <cfRule type="cellIs" dxfId="23" priority="1" operator="equal">
      <formula>"Verworfen"</formula>
    </cfRule>
    <cfRule type="cellIs" dxfId="22" priority="2" operator="equal">
      <formula>"Umgesetzt"</formula>
    </cfRule>
    <cfRule type="cellIs" dxfId="21" priority="3" operator="equal">
      <formula>"In Arbeit"</formula>
    </cfRule>
    <cfRule type="cellIs" dxfId="20" priority="4" operator="equal">
      <formula>"Geplant"</formula>
    </cfRule>
    <cfRule type="cellIs" dxfId="19" priority="5" operator="equal">
      <formula>"Empfohlen"</formula>
    </cfRule>
    <cfRule type="cellIs" dxfId="18" priority="6" operator="equal">
      <formula>"Unklar"</formula>
    </cfRule>
  </conditionalFormatting>
  <dataValidations count="6">
    <dataValidation type="list" allowBlank="1" showInputMessage="1" showErrorMessage="1" sqref="E128:E168" xr:uid="{F24B9CE8-0036-453B-8E22-4BF5F515DB57}">
      <formula1>$C$171:$C$174</formula1>
    </dataValidation>
    <dataValidation type="list" allowBlank="1" showInputMessage="1" showErrorMessage="1" sqref="F128:F168" xr:uid="{8F5F5094-1249-4C5D-9785-D3759AAF7DC5}">
      <formula1>$D$171:$D$174</formula1>
    </dataValidation>
    <dataValidation type="list" allowBlank="1" showInputMessage="1" showErrorMessage="1" sqref="C210" xr:uid="{B6586A83-C0B2-4A7A-8654-7E0C15705104}">
      <formula1>"(wählen),Wird überarbeitet,Wird mit Anpassungen umgesetzt,Wird wie geplant umgesetzt"</formula1>
    </dataValidation>
    <dataValidation type="list" allowBlank="1" showInputMessage="1" showErrorMessage="1" sqref="C36" xr:uid="{A2CE390A-2073-4F05-9B09-132A8C61313A}">
      <mc:AlternateContent xmlns:x12ac="http://schemas.microsoft.com/office/spreadsheetml/2011/1/ac" xmlns:mc="http://schemas.openxmlformats.org/markup-compatibility/2006">
        <mc:Choice Requires="x12ac">
          <x12ac:list>(wählen),"Ja, darum berücksichtigen wir diese hier nicht mehr","Nein, darum wird diese hier auch beurteilt"</x12ac:list>
        </mc:Choice>
        <mc:Fallback>
          <formula1>"(wählen),Ja, darum berücksichtigen wir diese hier nicht mehr,Nein, darum wird diese hier auch beurteilt"</formula1>
        </mc:Fallback>
      </mc:AlternateContent>
    </dataValidation>
    <dataValidation type="list" allowBlank="1" showInputMessage="1" showErrorMessage="1" sqref="F89:F117 F46:F83" xr:uid="{3A3A3C4C-F642-4C7B-BE72-1101707CB98B}">
      <formula1>$O$46:$T$46</formula1>
    </dataValidation>
    <dataValidation type="list" allowBlank="1" showInputMessage="1" showErrorMessage="1" sqref="C38" xr:uid="{692BD17A-DC39-4FDB-B673-6354BA649CDF}">
      <formula1>$C$40:$C$42</formula1>
    </dataValidation>
  </dataValidations>
  <hyperlinks>
    <hyperlink ref="G4" location="FAQ!A1" display="FAQ" xr:uid="{A32126AC-D59E-4CBE-B2CE-505B6FC09F4F}"/>
  </hyperlinks>
  <pageMargins left="0.7" right="0.7" top="0.78740157499999996" bottom="0.78740157499999996" header="0.3" footer="0.3"/>
  <pageSetup paperSize="8" scale="4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7" r:id="rId4" name="Button 33">
              <controlPr defaultSize="0" print="0" autoFill="0" autoPict="0" macro="[0]!Risiken_Vorschlagen">
                <anchor moveWithCells="1" sizeWithCells="1">
                  <from>
                    <xdr:col>3</xdr:col>
                    <xdr:colOff>1615440</xdr:colOff>
                    <xdr:row>121</xdr:row>
                    <xdr:rowOff>106680</xdr:rowOff>
                  </from>
                  <to>
                    <xdr:col>6</xdr:col>
                    <xdr:colOff>548640</xdr:colOff>
                    <xdr:row>122</xdr:row>
                    <xdr:rowOff>106680</xdr:rowOff>
                  </to>
                </anchor>
              </controlPr>
            </control>
          </mc:Choice>
        </mc:AlternateContent>
        <mc:AlternateContent xmlns:mc="http://schemas.openxmlformats.org/markup-compatibility/2006">
          <mc:Choice Requires="x14">
            <control shapeId="1063" r:id="rId5" name="Button 39">
              <controlPr defaultSize="0" print="0" autoFill="0" autoPict="0" macro="[0]!Neues_Risiko">
                <anchor moveWithCells="1" sizeWithCells="1">
                  <from>
                    <xdr:col>0</xdr:col>
                    <xdr:colOff>518160</xdr:colOff>
                    <xdr:row>125</xdr:row>
                    <xdr:rowOff>274320</xdr:rowOff>
                  </from>
                  <to>
                    <xdr:col>1</xdr:col>
                    <xdr:colOff>1783080</xdr:colOff>
                    <xdr:row>126</xdr:row>
                    <xdr:rowOff>53340</xdr:rowOff>
                  </to>
                </anchor>
              </controlPr>
            </control>
          </mc:Choice>
        </mc:AlternateContent>
        <mc:AlternateContent xmlns:mc="http://schemas.openxmlformats.org/markup-compatibility/2006">
          <mc:Choice Requires="x14">
            <control shapeId="1064" r:id="rId6" name="Button 40">
              <controlPr defaultSize="0" print="0" autoFill="0" autoPict="0" macro="[0]!MassnahmenVorschlag">
                <anchor moveWithCells="1" sizeWithCells="1">
                  <from>
                    <xdr:col>1</xdr:col>
                    <xdr:colOff>3314700</xdr:colOff>
                    <xdr:row>125</xdr:row>
                    <xdr:rowOff>266700</xdr:rowOff>
                  </from>
                  <to>
                    <xdr:col>2</xdr:col>
                    <xdr:colOff>1691640</xdr:colOff>
                    <xdr:row>126</xdr:row>
                    <xdr:rowOff>45720</xdr:rowOff>
                  </to>
                </anchor>
              </controlPr>
            </control>
          </mc:Choice>
        </mc:AlternateContent>
        <mc:AlternateContent xmlns:mc="http://schemas.openxmlformats.org/markup-compatibility/2006">
          <mc:Choice Requires="x14">
            <control shapeId="1065" r:id="rId7" name="Button 41">
              <controlPr defaultSize="0" print="0" autoFill="0" autoPict="0" macro="[0]!Spalte3">
                <anchor moveWithCells="1" sizeWithCells="1">
                  <from>
                    <xdr:col>3</xdr:col>
                    <xdr:colOff>7620</xdr:colOff>
                    <xdr:row>125</xdr:row>
                    <xdr:rowOff>266700</xdr:rowOff>
                  </from>
                  <to>
                    <xdr:col>3</xdr:col>
                    <xdr:colOff>1889760</xdr:colOff>
                    <xdr:row>126</xdr:row>
                    <xdr:rowOff>38100</xdr:rowOff>
                  </to>
                </anchor>
              </controlPr>
            </control>
          </mc:Choice>
        </mc:AlternateContent>
        <mc:AlternateContent xmlns:mc="http://schemas.openxmlformats.org/markup-compatibility/2006">
          <mc:Choice Requires="x14">
            <control shapeId="1068" r:id="rId8" name="Button 44">
              <controlPr defaultSize="0" print="0" autoFill="0" autoPict="0" macro="[0]!Notwendigkeit">
                <anchor moveWithCells="1" sizeWithCells="1">
                  <from>
                    <xdr:col>3</xdr:col>
                    <xdr:colOff>2377440</xdr:colOff>
                    <xdr:row>27</xdr:row>
                    <xdr:rowOff>83820</xdr:rowOff>
                  </from>
                  <to>
                    <xdr:col>6</xdr:col>
                    <xdr:colOff>7620</xdr:colOff>
                    <xdr:row>28</xdr:row>
                    <xdr:rowOff>60960</xdr:rowOff>
                  </to>
                </anchor>
              </controlPr>
            </control>
          </mc:Choice>
        </mc:AlternateContent>
        <mc:AlternateContent xmlns:mc="http://schemas.openxmlformats.org/markup-compatibility/2006">
          <mc:Choice Requires="x14">
            <control shapeId="1069" r:id="rId9" name="Button 45">
              <controlPr defaultSize="0" print="0" autoFill="0" autoPict="0" macro="[0]!MassnahmenVorschlagBestehende">
                <anchor moveWithCells="1" sizeWithCells="1">
                  <from>
                    <xdr:col>2</xdr:col>
                    <xdr:colOff>1737360</xdr:colOff>
                    <xdr:row>125</xdr:row>
                    <xdr:rowOff>259080</xdr:rowOff>
                  </from>
                  <to>
                    <xdr:col>2</xdr:col>
                    <xdr:colOff>3307080</xdr:colOff>
                    <xdr:row>126</xdr:row>
                    <xdr:rowOff>38100</xdr:rowOff>
                  </to>
                </anchor>
              </controlPr>
            </control>
          </mc:Choice>
        </mc:AlternateContent>
        <mc:AlternateContent xmlns:mc="http://schemas.openxmlformats.org/markup-compatibility/2006">
          <mc:Choice Requires="x14">
            <control shapeId="1078" r:id="rId10" name="Button 54">
              <controlPr defaultSize="0" print="0" autoFill="0" autoPict="0" macro="[0]!MassnahmenÜbernehmenOrg">
                <anchor moveWithCells="1" sizeWithCells="1">
                  <from>
                    <xdr:col>1</xdr:col>
                    <xdr:colOff>1981200</xdr:colOff>
                    <xdr:row>42</xdr:row>
                    <xdr:rowOff>76200</xdr:rowOff>
                  </from>
                  <to>
                    <xdr:col>1</xdr:col>
                    <xdr:colOff>3070860</xdr:colOff>
                    <xdr:row>44</xdr:row>
                    <xdr:rowOff>83820</xdr:rowOff>
                  </to>
                </anchor>
              </controlPr>
            </control>
          </mc:Choice>
        </mc:AlternateContent>
        <mc:AlternateContent xmlns:mc="http://schemas.openxmlformats.org/markup-compatibility/2006">
          <mc:Choice Requires="x14">
            <control shapeId="1080" r:id="rId11" name="Button 56">
              <controlPr defaultSize="0" print="0" autoFill="0" autoPict="0" macro="[0]!Modul2.MassnahmenÜbernehmenTec">
                <anchor moveWithCells="1" sizeWithCells="1">
                  <from>
                    <xdr:col>1</xdr:col>
                    <xdr:colOff>1981200</xdr:colOff>
                    <xdr:row>85</xdr:row>
                    <xdr:rowOff>83820</xdr:rowOff>
                  </from>
                  <to>
                    <xdr:col>1</xdr:col>
                    <xdr:colOff>3070860</xdr:colOff>
                    <xdr:row>87</xdr:row>
                    <xdr:rowOff>91440</xdr:rowOff>
                  </to>
                </anchor>
              </controlPr>
            </control>
          </mc:Choice>
        </mc:AlternateContent>
        <mc:AlternateContent xmlns:mc="http://schemas.openxmlformats.org/markup-compatibility/2006">
          <mc:Choice Requires="x14">
            <control shapeId="1081" r:id="rId12" name="Button 57">
              <controlPr defaultSize="0" print="0" autoFill="0" autoPict="0" macro="[0]!TranslatorAktivieren">
                <anchor moveWithCells="1" sizeWithCells="1">
                  <from>
                    <xdr:col>8</xdr:col>
                    <xdr:colOff>243840</xdr:colOff>
                    <xdr:row>214</xdr:row>
                    <xdr:rowOff>38100</xdr:rowOff>
                  </from>
                  <to>
                    <xdr:col>11</xdr:col>
                    <xdr:colOff>541020</xdr:colOff>
                    <xdr:row>214</xdr:row>
                    <xdr:rowOff>807720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2331B0-292B-475F-AC7D-F6C42383E3EF}">
          <x14:formula1>
            <xm:f>INDIRECT('DSFA Massnahmenkatalog'!$B$54)</xm:f>
          </x14:formula1>
          <xm:sqref>B46:B83</xm:sqref>
        </x14:dataValidation>
        <x14:dataValidation type="list" allowBlank="1" showInputMessage="1" showErrorMessage="1" xr:uid="{01B009BF-55D9-4BAB-8443-10FA8E4E1B7A}">
          <x14:formula1>
            <xm:f>INDIRECT('DSFA Massnahmenkatalog'!$B$96)</xm:f>
          </x14:formula1>
          <xm:sqref>B89:B117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F9210-73D1-4125-808E-01FC98CA04EA}">
  <sheetPr codeName="Tabelle2">
    <pageSetUpPr fitToPage="1"/>
  </sheetPr>
  <dimension ref="A1:H106"/>
  <sheetViews>
    <sheetView showGridLines="0" zoomScaleNormal="100" workbookViewId="0">
      <selection activeCell="B8" sqref="B8"/>
    </sheetView>
  </sheetViews>
  <sheetFormatPr baseColWidth="10" defaultRowHeight="14.4" x14ac:dyDescent="0.3"/>
  <cols>
    <col min="1" max="1" width="6.109375" customWidth="1"/>
    <col min="2" max="2" width="36" customWidth="1"/>
    <col min="3" max="3" width="46.21875" customWidth="1"/>
    <col min="4" max="4" width="8" customWidth="1"/>
    <col min="5" max="5" width="7.77734375" customWidth="1"/>
    <col min="6" max="7" width="8.44140625" customWidth="1"/>
    <col min="8" max="8" width="46.6640625" customWidth="1"/>
  </cols>
  <sheetData>
    <row r="1" spans="1:8" ht="21" x14ac:dyDescent="0.3">
      <c r="A1" s="105" t="str">
        <f>'DSFA Hauptblatt'!$A$1</f>
        <v>Datenschutz-Folgenabschätzung (DSFA)</v>
      </c>
      <c r="B1" s="105"/>
      <c r="C1" s="105"/>
      <c r="D1" s="60" t="str">
        <f>"C"&amp;ROW($C$102)</f>
        <v>C102</v>
      </c>
      <c r="E1" s="60">
        <f>ROW($C$8)</f>
        <v>8</v>
      </c>
      <c r="F1" s="60">
        <f>ROW($C$58)</f>
        <v>58</v>
      </c>
    </row>
    <row r="2" spans="1:8" x14ac:dyDescent="0.3">
      <c r="A2" s="11" t="str">
        <f>'DSFA Hauptblatt'!$A$2</f>
        <v>Version 22.9.2024 - Private Institutionen CH-DSG/DSGVO</v>
      </c>
      <c r="B2" s="11"/>
      <c r="E2" s="60">
        <f>ROW($C$52)</f>
        <v>52</v>
      </c>
      <c r="F2" s="60">
        <f>ROW($C$94)</f>
        <v>94</v>
      </c>
    </row>
    <row r="4" spans="1:8" ht="15.6" x14ac:dyDescent="0.3">
      <c r="A4" s="21" t="s">
        <v>154</v>
      </c>
      <c r="H4" s="25" t="s">
        <v>40</v>
      </c>
    </row>
    <row r="6" spans="1:8" x14ac:dyDescent="0.3">
      <c r="A6" s="14" t="s">
        <v>30</v>
      </c>
      <c r="B6" s="14" t="s">
        <v>31</v>
      </c>
      <c r="C6" s="14" t="s">
        <v>92</v>
      </c>
      <c r="D6" s="119" t="s">
        <v>303</v>
      </c>
      <c r="E6" s="119"/>
      <c r="F6" s="119"/>
      <c r="G6" s="15" t="s">
        <v>33</v>
      </c>
      <c r="H6" s="16" t="s">
        <v>283</v>
      </c>
    </row>
    <row r="7" spans="1:8" x14ac:dyDescent="0.3">
      <c r="A7" s="62">
        <v>0</v>
      </c>
      <c r="B7" s="62" t="s">
        <v>35</v>
      </c>
      <c r="C7" s="11" t="str">
        <f>" "</f>
        <v xml:space="preserve"> </v>
      </c>
      <c r="D7" s="66">
        <v>1</v>
      </c>
      <c r="E7" s="66">
        <v>2</v>
      </c>
      <c r="F7" s="66">
        <v>3</v>
      </c>
      <c r="G7" s="12"/>
    </row>
    <row r="8" spans="1:8" ht="43.2" x14ac:dyDescent="0.3">
      <c r="A8" s="12">
        <f>IF(ISBLANK($B8),"",MAX($A$7:A7)+1)</f>
        <v>1</v>
      </c>
      <c r="B8" s="80" t="s">
        <v>85</v>
      </c>
      <c r="C8" s="19" t="s">
        <v>86</v>
      </c>
      <c r="D8" s="20" t="s">
        <v>29</v>
      </c>
      <c r="E8" s="20" t="s">
        <v>29</v>
      </c>
      <c r="F8" s="20" t="s">
        <v>29</v>
      </c>
      <c r="G8" s="40" t="str">
        <f>IF(COUNTIF('DSFA Hauptblatt'!$B$46:$B$83,$B8)&gt;0,"X"," ")</f>
        <v>X</v>
      </c>
      <c r="H8" s="81" t="s">
        <v>304</v>
      </c>
    </row>
    <row r="9" spans="1:8" ht="72" x14ac:dyDescent="0.3">
      <c r="A9" s="12">
        <f>IF(ISBLANK($B9),"",MAX($A$7:A8)+1)</f>
        <v>2</v>
      </c>
      <c r="B9" s="80" t="s">
        <v>87</v>
      </c>
      <c r="C9" s="19" t="s">
        <v>245</v>
      </c>
      <c r="D9" s="20"/>
      <c r="E9" s="20"/>
      <c r="F9" s="20" t="s">
        <v>29</v>
      </c>
      <c r="G9" s="40" t="str">
        <f>IF(COUNTIF('DSFA Hauptblatt'!$B$46:$B$83,$B9)&gt;0,"X"," ")</f>
        <v xml:space="preserve"> </v>
      </c>
      <c r="H9" s="81" t="s">
        <v>68</v>
      </c>
    </row>
    <row r="10" spans="1:8" ht="72" x14ac:dyDescent="0.3">
      <c r="A10" s="12">
        <f>IF(ISBLANK($B10),"",MAX($A$7:A9)+1)</f>
        <v>3</v>
      </c>
      <c r="B10" s="80" t="s">
        <v>88</v>
      </c>
      <c r="C10" s="19" t="s">
        <v>89</v>
      </c>
      <c r="D10" s="20"/>
      <c r="E10" s="20" t="s">
        <v>29</v>
      </c>
      <c r="F10" s="20" t="s">
        <v>29</v>
      </c>
      <c r="G10" s="40" t="str">
        <f>IF(COUNTIF('DSFA Hauptblatt'!$B$46:$B$83,$B10)&gt;0,"X"," ")</f>
        <v>X</v>
      </c>
      <c r="H10" s="81" t="s">
        <v>305</v>
      </c>
    </row>
    <row r="11" spans="1:8" ht="72" x14ac:dyDescent="0.3">
      <c r="A11" s="12">
        <f>IF(ISBLANK($B11),"",MAX($A$7:A10)+1)</f>
        <v>4</v>
      </c>
      <c r="B11" s="80" t="s">
        <v>99</v>
      </c>
      <c r="C11" s="19" t="s">
        <v>100</v>
      </c>
      <c r="D11" s="20"/>
      <c r="E11" s="20" t="s">
        <v>29</v>
      </c>
      <c r="F11" s="20" t="s">
        <v>29</v>
      </c>
      <c r="G11" s="40" t="str">
        <f>IF(COUNTIF('DSFA Hauptblatt'!$B$46:$B$83,$B11)&gt;0,"X"," ")</f>
        <v>X</v>
      </c>
      <c r="H11" s="81" t="s">
        <v>367</v>
      </c>
    </row>
    <row r="12" spans="1:8" ht="86.4" x14ac:dyDescent="0.3">
      <c r="A12" s="12">
        <f>IF(ISBLANK($B12),"",MAX($A$7:A11)+1)</f>
        <v>5</v>
      </c>
      <c r="B12" s="80" t="s">
        <v>93</v>
      </c>
      <c r="C12" s="19" t="s">
        <v>94</v>
      </c>
      <c r="D12" s="20"/>
      <c r="E12" s="20"/>
      <c r="F12" s="20" t="s">
        <v>29</v>
      </c>
      <c r="G12" s="40" t="str">
        <f>IF(COUNTIF('DSFA Hauptblatt'!$B$46:$B$83,$B12)&gt;0,"X"," ")</f>
        <v xml:space="preserve"> </v>
      </c>
      <c r="H12" s="81" t="s">
        <v>306</v>
      </c>
    </row>
    <row r="13" spans="1:8" ht="48" x14ac:dyDescent="0.3">
      <c r="A13" s="12">
        <f>IF(ISBLANK($B13),"",MAX($A$7:A12)+1)</f>
        <v>6</v>
      </c>
      <c r="B13" s="80" t="s">
        <v>95</v>
      </c>
      <c r="C13" s="19" t="s">
        <v>96</v>
      </c>
      <c r="D13" s="20"/>
      <c r="E13" s="20"/>
      <c r="F13" s="20"/>
      <c r="G13" s="40" t="str">
        <f>IF(COUNTIF('DSFA Hauptblatt'!$B$46:$B$83,$B13)&gt;0,"X"," ")</f>
        <v xml:space="preserve"> </v>
      </c>
      <c r="H13" s="81" t="s">
        <v>307</v>
      </c>
    </row>
    <row r="14" spans="1:8" ht="72" x14ac:dyDescent="0.3">
      <c r="A14" s="12">
        <f>IF(ISBLANK($B14),"",MAX($A$7:A13)+1)</f>
        <v>7</v>
      </c>
      <c r="B14" s="80" t="s">
        <v>97</v>
      </c>
      <c r="C14" s="19" t="s">
        <v>98</v>
      </c>
      <c r="D14" s="20"/>
      <c r="E14" s="20"/>
      <c r="F14" s="20"/>
      <c r="G14" s="40" t="str">
        <f>IF(COUNTIF('DSFA Hauptblatt'!$B$46:$B$83,$B14)&gt;0,"X"," ")</f>
        <v xml:space="preserve"> </v>
      </c>
      <c r="H14" s="81" t="s">
        <v>337</v>
      </c>
    </row>
    <row r="15" spans="1:8" ht="84" x14ac:dyDescent="0.3">
      <c r="A15" s="12">
        <f>IF(ISBLANK($B15),"",MAX($A$7:A14)+1)</f>
        <v>8</v>
      </c>
      <c r="B15" s="80" t="s">
        <v>127</v>
      </c>
      <c r="C15" s="19" t="s">
        <v>128</v>
      </c>
      <c r="D15" s="20"/>
      <c r="E15" s="20"/>
      <c r="F15" s="20"/>
      <c r="G15" s="40" t="str">
        <f>IF(COUNTIF('DSFA Hauptblatt'!$B$46:$B$83,$B15)&gt;0,"X"," ")</f>
        <v xml:space="preserve"> </v>
      </c>
      <c r="H15" s="81" t="s">
        <v>336</v>
      </c>
    </row>
    <row r="16" spans="1:8" ht="48" x14ac:dyDescent="0.3">
      <c r="A16" s="12">
        <f>IF(ISBLANK($B16),"",MAX($A$7:A15)+1)</f>
        <v>9</v>
      </c>
      <c r="B16" s="80" t="s">
        <v>129</v>
      </c>
      <c r="C16" s="19" t="s">
        <v>136</v>
      </c>
      <c r="D16" s="20" t="s">
        <v>29</v>
      </c>
      <c r="E16" s="20" t="s">
        <v>29</v>
      </c>
      <c r="F16" s="20" t="s">
        <v>29</v>
      </c>
      <c r="G16" s="40" t="str">
        <f>IF(COUNTIF('DSFA Hauptblatt'!$B$46:$B$83,$B16)&gt;0,"X"," ")</f>
        <v>X</v>
      </c>
      <c r="H16" s="81" t="s">
        <v>309</v>
      </c>
    </row>
    <row r="17" spans="1:8" ht="48" x14ac:dyDescent="0.3">
      <c r="A17" s="12">
        <f>IF(ISBLANK($B17),"",MAX($A$7:A16)+1)</f>
        <v>10</v>
      </c>
      <c r="B17" s="80" t="s">
        <v>130</v>
      </c>
      <c r="C17" s="19" t="s">
        <v>137</v>
      </c>
      <c r="D17" s="20" t="s">
        <v>29</v>
      </c>
      <c r="E17" s="20" t="s">
        <v>29</v>
      </c>
      <c r="F17" s="20" t="s">
        <v>29</v>
      </c>
      <c r="G17" s="40" t="str">
        <f>IF(COUNTIF('DSFA Hauptblatt'!$B$46:$B$83,$B17)&gt;0,"X"," ")</f>
        <v>X</v>
      </c>
      <c r="H17" s="81" t="s">
        <v>308</v>
      </c>
    </row>
    <row r="18" spans="1:8" ht="60" x14ac:dyDescent="0.3">
      <c r="A18" s="12">
        <f>IF(ISBLANK($B18),"",MAX($A$7:A17)+1)</f>
        <v>11</v>
      </c>
      <c r="B18" s="80" t="s">
        <v>410</v>
      </c>
      <c r="C18" s="19" t="s">
        <v>411</v>
      </c>
      <c r="D18" s="20"/>
      <c r="E18" s="20"/>
      <c r="F18" s="20"/>
      <c r="G18" s="40" t="str">
        <f>IF(COUNTIF('DSFA Hauptblatt'!$B$46:$B$83,$B18)&gt;0,"X"," ")</f>
        <v xml:space="preserve"> </v>
      </c>
      <c r="H18" s="81" t="s">
        <v>310</v>
      </c>
    </row>
    <row r="19" spans="1:8" ht="43.2" x14ac:dyDescent="0.3">
      <c r="A19" s="12">
        <f>IF(ISBLANK($B19),"",MAX($A$7:A18)+1)</f>
        <v>12</v>
      </c>
      <c r="B19" s="80" t="s">
        <v>131</v>
      </c>
      <c r="C19" s="19" t="s">
        <v>138</v>
      </c>
      <c r="D19" s="20"/>
      <c r="E19" s="20"/>
      <c r="F19" s="20"/>
      <c r="G19" s="40" t="str">
        <f>IF(COUNTIF('DSFA Hauptblatt'!$B$46:$B$83,$B19)&gt;0,"X"," ")</f>
        <v xml:space="preserve"> </v>
      </c>
      <c r="H19" s="81" t="s">
        <v>311</v>
      </c>
    </row>
    <row r="20" spans="1:8" ht="43.2" x14ac:dyDescent="0.3">
      <c r="A20" s="12">
        <f>IF(ISBLANK($B20),"",MAX($A$7:A19)+1)</f>
        <v>13</v>
      </c>
      <c r="B20" s="80" t="s">
        <v>132</v>
      </c>
      <c r="C20" s="19" t="s">
        <v>142</v>
      </c>
      <c r="D20" s="20" t="s">
        <v>29</v>
      </c>
      <c r="E20" s="20" t="s">
        <v>29</v>
      </c>
      <c r="F20" s="20" t="s">
        <v>29</v>
      </c>
      <c r="G20" s="40" t="str">
        <f>IF(COUNTIF('DSFA Hauptblatt'!$B$46:$B$83,$B20)&gt;0,"X"," ")</f>
        <v>X</v>
      </c>
      <c r="H20" s="81" t="s">
        <v>143</v>
      </c>
    </row>
    <row r="21" spans="1:8" ht="72" x14ac:dyDescent="0.3">
      <c r="A21" s="12">
        <f>IF(ISBLANK($B21),"",MAX($A$7:A20)+1)</f>
        <v>14</v>
      </c>
      <c r="B21" s="80" t="s">
        <v>133</v>
      </c>
      <c r="C21" s="19" t="s">
        <v>141</v>
      </c>
      <c r="D21" s="20"/>
      <c r="E21" s="20" t="s">
        <v>29</v>
      </c>
      <c r="F21" s="20" t="s">
        <v>29</v>
      </c>
      <c r="G21" s="40" t="str">
        <f>IF(COUNTIF('DSFA Hauptblatt'!$B$46:$B$83,$B21)&gt;0,"X"," ")</f>
        <v>X</v>
      </c>
      <c r="H21" s="81" t="s">
        <v>312</v>
      </c>
    </row>
    <row r="22" spans="1:8" ht="60" x14ac:dyDescent="0.3">
      <c r="A22" s="12">
        <f>IF(ISBLANK($B22),"",MAX($A$7:A21)+1)</f>
        <v>15</v>
      </c>
      <c r="B22" s="80" t="s">
        <v>135</v>
      </c>
      <c r="C22" s="19" t="s">
        <v>140</v>
      </c>
      <c r="D22" s="20" t="s">
        <v>29</v>
      </c>
      <c r="E22" s="20" t="s">
        <v>29</v>
      </c>
      <c r="F22" s="20" t="s">
        <v>29</v>
      </c>
      <c r="G22" s="40" t="str">
        <f>IF(COUNTIF('DSFA Hauptblatt'!$B$46:$B$83,$B22)&gt;0,"X"," ")</f>
        <v>X</v>
      </c>
      <c r="H22" s="81" t="s">
        <v>313</v>
      </c>
    </row>
    <row r="23" spans="1:8" ht="72" x14ac:dyDescent="0.3">
      <c r="A23" s="12">
        <f>IF(ISBLANK($B23),"",MAX($A$7:A22)+1)</f>
        <v>16</v>
      </c>
      <c r="B23" s="80" t="s">
        <v>134</v>
      </c>
      <c r="C23" s="19" t="s">
        <v>163</v>
      </c>
      <c r="D23" s="20"/>
      <c r="E23" s="20"/>
      <c r="F23" s="20"/>
      <c r="G23" s="40" t="str">
        <f>IF(COUNTIF('DSFA Hauptblatt'!$B$46:$B$83,$B23)&gt;0,"X"," ")</f>
        <v xml:space="preserve"> </v>
      </c>
      <c r="H23" s="81" t="s">
        <v>335</v>
      </c>
    </row>
    <row r="24" spans="1:8" ht="86.4" x14ac:dyDescent="0.3">
      <c r="A24" s="12">
        <f>IF(ISBLANK($B24),"",MAX($A$7:A23)+1)</f>
        <v>17</v>
      </c>
      <c r="B24" s="80" t="s">
        <v>139</v>
      </c>
      <c r="C24" s="19" t="s">
        <v>164</v>
      </c>
      <c r="D24" s="20"/>
      <c r="E24" s="20" t="s">
        <v>29</v>
      </c>
      <c r="F24" s="20" t="s">
        <v>29</v>
      </c>
      <c r="G24" s="40" t="str">
        <f>IF(COUNTIF('DSFA Hauptblatt'!$B$46:$B$83,$B24)&gt;0,"X"," ")</f>
        <v>X</v>
      </c>
      <c r="H24" s="81" t="s">
        <v>314</v>
      </c>
    </row>
    <row r="25" spans="1:8" ht="72" x14ac:dyDescent="0.3">
      <c r="A25" s="12">
        <f>IF(ISBLANK($B25),"",MAX($A$7:A24)+1)</f>
        <v>18</v>
      </c>
      <c r="B25" s="80" t="s">
        <v>147</v>
      </c>
      <c r="C25" s="19" t="s">
        <v>165</v>
      </c>
      <c r="D25" s="20"/>
      <c r="E25" s="20"/>
      <c r="F25" s="20"/>
      <c r="G25" s="40" t="str">
        <f>IF(COUNTIF('DSFA Hauptblatt'!$B$46:$B$83,$B25)&gt;0,"X"," ")</f>
        <v xml:space="preserve"> </v>
      </c>
      <c r="H25" s="81" t="s">
        <v>316</v>
      </c>
    </row>
    <row r="26" spans="1:8" ht="60" x14ac:dyDescent="0.3">
      <c r="A26" s="12">
        <f>IF(ISBLANK($B26),"",MAX($A$7:A25)+1)</f>
        <v>19</v>
      </c>
      <c r="B26" s="80" t="s">
        <v>148</v>
      </c>
      <c r="C26" s="19" t="s">
        <v>149</v>
      </c>
      <c r="D26" s="20"/>
      <c r="E26" s="20"/>
      <c r="F26" s="20"/>
      <c r="G26" s="40" t="str">
        <f>IF(COUNTIF('DSFA Hauptblatt'!$B$46:$B$83,$B26)&gt;0,"X"," ")</f>
        <v xml:space="preserve"> </v>
      </c>
      <c r="H26" s="81" t="s">
        <v>315</v>
      </c>
    </row>
    <row r="27" spans="1:8" ht="72" x14ac:dyDescent="0.3">
      <c r="A27" s="12">
        <f>IF(ISBLANK($B27),"",MAX($A$7:A26)+1)</f>
        <v>20</v>
      </c>
      <c r="B27" s="80" t="s">
        <v>150</v>
      </c>
      <c r="C27" s="19" t="s">
        <v>151</v>
      </c>
      <c r="D27" s="20"/>
      <c r="E27" s="20"/>
      <c r="F27" s="20"/>
      <c r="G27" s="40" t="str">
        <f>IF(COUNTIF('DSFA Hauptblatt'!$B$46:$B$83,$B27)&gt;0,"X"," ")</f>
        <v xml:space="preserve"> </v>
      </c>
      <c r="H27" s="81" t="s">
        <v>317</v>
      </c>
    </row>
    <row r="28" spans="1:8" ht="43.2" x14ac:dyDescent="0.3">
      <c r="A28" s="12">
        <f>IF(ISBLANK($B28),"",MAX($A$7:A27)+1)</f>
        <v>21</v>
      </c>
      <c r="B28" s="80" t="s">
        <v>161</v>
      </c>
      <c r="C28" s="19" t="s">
        <v>162</v>
      </c>
      <c r="D28" s="20"/>
      <c r="E28" s="20"/>
      <c r="F28" s="20"/>
      <c r="G28" s="40" t="str">
        <f>IF(COUNTIF('DSFA Hauptblatt'!$B$46:$B$83,$B28)&gt;0,"X"," ")</f>
        <v xml:space="preserve"> </v>
      </c>
      <c r="H28" s="81" t="s">
        <v>318</v>
      </c>
    </row>
    <row r="29" spans="1:8" ht="43.2" x14ac:dyDescent="0.3">
      <c r="A29" s="12">
        <f>IF(ISBLANK($B29),"",MAX($A$7:A28)+1)</f>
        <v>22</v>
      </c>
      <c r="B29" s="80" t="s">
        <v>221</v>
      </c>
      <c r="C29" s="19" t="s">
        <v>222</v>
      </c>
      <c r="D29" s="20"/>
      <c r="E29" s="20"/>
      <c r="F29" s="20"/>
      <c r="G29" s="40" t="str">
        <f>IF(COUNTIF('DSFA Hauptblatt'!$B$46:$B$83,$B29)&gt;0,"X"," ")</f>
        <v xml:space="preserve"> </v>
      </c>
      <c r="H29" s="81" t="s">
        <v>319</v>
      </c>
    </row>
    <row r="30" spans="1:8" ht="57.6" x14ac:dyDescent="0.3">
      <c r="A30" s="12">
        <f>IF(ISBLANK($B30),"",MAX($A$7:A29)+1)</f>
        <v>23</v>
      </c>
      <c r="B30" s="80" t="s">
        <v>227</v>
      </c>
      <c r="C30" s="19" t="s">
        <v>231</v>
      </c>
      <c r="D30" s="20"/>
      <c r="E30" s="20"/>
      <c r="F30" s="20"/>
      <c r="G30" s="40" t="str">
        <f>IF(COUNTIF('DSFA Hauptblatt'!$B$46:$B$83,$B30)&gt;0,"X"," ")</f>
        <v xml:space="preserve"> </v>
      </c>
      <c r="H30" s="81" t="s">
        <v>320</v>
      </c>
    </row>
    <row r="31" spans="1:8" ht="86.4" x14ac:dyDescent="0.3">
      <c r="A31" s="12">
        <f>IF(ISBLANK($B31),"",MAX($A$7:A30)+1)</f>
        <v>24</v>
      </c>
      <c r="B31" s="80" t="s">
        <v>228</v>
      </c>
      <c r="C31" s="19" t="s">
        <v>233</v>
      </c>
      <c r="D31" s="20"/>
      <c r="E31" s="20"/>
      <c r="F31" s="20" t="s">
        <v>29</v>
      </c>
      <c r="G31" s="40" t="str">
        <f>IF(COUNTIF('DSFA Hauptblatt'!$B$46:$B$83,$B31)&gt;0,"X"," ")</f>
        <v xml:space="preserve"> </v>
      </c>
      <c r="H31" s="81" t="s">
        <v>321</v>
      </c>
    </row>
    <row r="32" spans="1:8" ht="80.400000000000006" customHeight="1" x14ac:dyDescent="0.3">
      <c r="A32" s="12">
        <f>IF(ISBLANK($B32),"",MAX($A$7:A31)+1)</f>
        <v>25</v>
      </c>
      <c r="B32" s="80" t="s">
        <v>230</v>
      </c>
      <c r="C32" s="19" t="s">
        <v>232</v>
      </c>
      <c r="D32" s="20"/>
      <c r="E32" s="20"/>
      <c r="F32" s="20" t="s">
        <v>29</v>
      </c>
      <c r="G32" s="40" t="str">
        <f>IF(COUNTIF('DSFA Hauptblatt'!$B$46:$B$83,$B32)&gt;0,"X"," ")</f>
        <v xml:space="preserve"> </v>
      </c>
      <c r="H32" s="81" t="s">
        <v>322</v>
      </c>
    </row>
    <row r="33" spans="1:8" ht="60" x14ac:dyDescent="0.3">
      <c r="A33" s="12">
        <f>IF(ISBLANK($B33),"",MAX($A$7:A32)+1)</f>
        <v>26</v>
      </c>
      <c r="B33" s="80" t="s">
        <v>229</v>
      </c>
      <c r="C33" s="19" t="s">
        <v>234</v>
      </c>
      <c r="D33" s="20" t="s">
        <v>29</v>
      </c>
      <c r="E33" s="20" t="s">
        <v>29</v>
      </c>
      <c r="F33" s="20" t="s">
        <v>29</v>
      </c>
      <c r="G33" s="40" t="str">
        <f>IF(COUNTIF('DSFA Hauptblatt'!$B$46:$B$83,$B33)&gt;0,"X"," ")</f>
        <v>X</v>
      </c>
      <c r="H33" s="81" t="s">
        <v>323</v>
      </c>
    </row>
    <row r="34" spans="1:8" ht="72" x14ac:dyDescent="0.3">
      <c r="A34" s="12">
        <f>IF(ISBLANK($B34),"",MAX($A$7:A33)+1)</f>
        <v>27</v>
      </c>
      <c r="B34" s="80" t="s">
        <v>238</v>
      </c>
      <c r="C34" s="19" t="s">
        <v>326</v>
      </c>
      <c r="D34" s="20"/>
      <c r="E34" s="20"/>
      <c r="F34" s="20"/>
      <c r="G34" s="40" t="str">
        <f>IF(COUNTIF('DSFA Hauptblatt'!$B$46:$B$83,$B34)&gt;0,"X"," ")</f>
        <v xml:space="preserve"> </v>
      </c>
      <c r="H34" s="81" t="s">
        <v>325</v>
      </c>
    </row>
    <row r="35" spans="1:8" ht="60" x14ac:dyDescent="0.3">
      <c r="A35" s="12">
        <f>IF(ISBLANK($B35),"",MAX($A$7:A34)+1)</f>
        <v>28</v>
      </c>
      <c r="B35" s="80" t="s">
        <v>239</v>
      </c>
      <c r="C35" s="19" t="s">
        <v>240</v>
      </c>
      <c r="D35" s="20"/>
      <c r="E35" s="20"/>
      <c r="F35" s="20"/>
      <c r="G35" s="40" t="str">
        <f>IF(COUNTIF('DSFA Hauptblatt'!$B$46:$B$83,$B35)&gt;0,"X"," ")</f>
        <v xml:space="preserve"> </v>
      </c>
      <c r="H35" s="81" t="s">
        <v>324</v>
      </c>
    </row>
    <row r="36" spans="1:8" ht="57.6" x14ac:dyDescent="0.3">
      <c r="A36" s="12">
        <f>IF(ISBLANK($B36),"",MAX($A$7:A35)+1)</f>
        <v>29</v>
      </c>
      <c r="B36" s="80" t="s">
        <v>244</v>
      </c>
      <c r="C36" s="19" t="s">
        <v>241</v>
      </c>
      <c r="D36" s="20"/>
      <c r="E36" s="20"/>
      <c r="F36" s="20"/>
      <c r="G36" s="40" t="str">
        <f>IF(COUNTIF('DSFA Hauptblatt'!$B$46:$B$83,$B36)&gt;0,"X"," ")</f>
        <v xml:space="preserve"> </v>
      </c>
      <c r="H36" s="81" t="s">
        <v>331</v>
      </c>
    </row>
    <row r="37" spans="1:8" ht="60" customHeight="1" x14ac:dyDescent="0.3">
      <c r="A37" s="12">
        <f>IF(ISBLANK($B37),"",MAX($A$7:A36)+1)</f>
        <v>30</v>
      </c>
      <c r="B37" s="80" t="s">
        <v>242</v>
      </c>
      <c r="C37" s="19" t="s">
        <v>243</v>
      </c>
      <c r="D37" s="20"/>
      <c r="E37" s="20"/>
      <c r="F37" s="20"/>
      <c r="G37" s="40" t="str">
        <f>IF(COUNTIF('DSFA Hauptblatt'!$B$46:$B$83,$B37)&gt;0,"X"," ")</f>
        <v xml:space="preserve"> </v>
      </c>
      <c r="H37" s="81" t="s">
        <v>332</v>
      </c>
    </row>
    <row r="38" spans="1:8" ht="57.6" x14ac:dyDescent="0.3">
      <c r="A38" s="12">
        <f>IF(ISBLANK($B38),"",MAX($A$7:A37)+1)</f>
        <v>31</v>
      </c>
      <c r="B38" s="80" t="s">
        <v>107</v>
      </c>
      <c r="C38" s="19" t="s">
        <v>109</v>
      </c>
      <c r="D38" s="20"/>
      <c r="E38" s="20"/>
      <c r="F38" s="20" t="s">
        <v>29</v>
      </c>
      <c r="G38" s="40" t="str">
        <f>IF(COUNTIF('DSFA Hauptblatt'!$B$46:$B$83,$B38)&gt;0,"X"," ")</f>
        <v xml:space="preserve"> </v>
      </c>
      <c r="H38" s="81" t="s">
        <v>333</v>
      </c>
    </row>
    <row r="39" spans="1:8" ht="60" x14ac:dyDescent="0.3">
      <c r="A39" s="12">
        <f>IF(ISBLANK($B39),"",MAX($A$7:A38)+1)</f>
        <v>32</v>
      </c>
      <c r="B39" s="80" t="s">
        <v>106</v>
      </c>
      <c r="C39" s="19" t="s">
        <v>108</v>
      </c>
      <c r="D39" s="20"/>
      <c r="E39" s="20"/>
      <c r="F39" s="20"/>
      <c r="G39" s="40" t="str">
        <f>IF(COUNTIF('DSFA Hauptblatt'!$B$46:$B$83,$B39)&gt;0,"X"," ")</f>
        <v xml:space="preserve"> </v>
      </c>
      <c r="H39" s="81" t="s">
        <v>334</v>
      </c>
    </row>
    <row r="40" spans="1:8" ht="57.6" x14ac:dyDescent="0.3">
      <c r="A40" s="12">
        <f>IF(ISBLANK($B40),"",MAX($A$7:A39)+1)</f>
        <v>33</v>
      </c>
      <c r="B40" s="80" t="s">
        <v>144</v>
      </c>
      <c r="C40" s="19" t="s">
        <v>172</v>
      </c>
      <c r="D40" s="20"/>
      <c r="E40" s="20"/>
      <c r="F40" s="20"/>
      <c r="G40" s="40" t="str">
        <f>IF(COUNTIF('DSFA Hauptblatt'!$B$46:$B$83,$B40)&gt;0,"X"," ")</f>
        <v xml:space="preserve"> </v>
      </c>
      <c r="H40" s="81" t="s">
        <v>328</v>
      </c>
    </row>
    <row r="41" spans="1:8" ht="60" x14ac:dyDescent="0.3">
      <c r="A41" s="12">
        <f>IF(ISBLANK($B41),"",MAX($A$7:A40)+1)</f>
        <v>34</v>
      </c>
      <c r="B41" s="80" t="s">
        <v>145</v>
      </c>
      <c r="C41" s="19" t="s">
        <v>413</v>
      </c>
      <c r="D41" s="20"/>
      <c r="E41" s="20" t="s">
        <v>29</v>
      </c>
      <c r="F41" s="20" t="s">
        <v>29</v>
      </c>
      <c r="G41" s="40" t="str">
        <f>IF(COUNTIF('DSFA Hauptblatt'!$B$46:$B$83,$B41)&gt;0,"X"," ")</f>
        <v>X</v>
      </c>
      <c r="H41" s="81" t="s">
        <v>327</v>
      </c>
    </row>
    <row r="42" spans="1:8" ht="72" x14ac:dyDescent="0.3">
      <c r="A42" s="12">
        <f>IF(ISBLANK($B42),"",MAX($A$7:A41)+1)</f>
        <v>35</v>
      </c>
      <c r="B42" s="80" t="s">
        <v>146</v>
      </c>
      <c r="C42" s="19" t="s">
        <v>412</v>
      </c>
      <c r="D42" s="20"/>
      <c r="E42" s="20"/>
      <c r="F42" s="20"/>
      <c r="G42" s="40" t="str">
        <f>IF(COUNTIF('DSFA Hauptblatt'!$B$46:$B$83,$B42)&gt;0,"X"," ")</f>
        <v xml:space="preserve"> </v>
      </c>
      <c r="H42" s="81" t="s">
        <v>329</v>
      </c>
    </row>
    <row r="43" spans="1:8" ht="60" x14ac:dyDescent="0.3">
      <c r="A43" s="12">
        <f>IF(ISBLANK($B43),"",MAX($A$7:A42)+1)</f>
        <v>36</v>
      </c>
      <c r="B43" s="80" t="s">
        <v>281</v>
      </c>
      <c r="C43" s="19" t="s">
        <v>282</v>
      </c>
      <c r="D43" s="20"/>
      <c r="E43" s="20"/>
      <c r="F43" s="20" t="s">
        <v>29</v>
      </c>
      <c r="G43" s="40" t="str">
        <f>IF(COUNTIF('DSFA Hauptblatt'!$B$46:$B$83,$B43)&gt;0,"X"," ")</f>
        <v xml:space="preserve"> </v>
      </c>
      <c r="H43" s="81" t="s">
        <v>330</v>
      </c>
    </row>
    <row r="44" spans="1:8" x14ac:dyDescent="0.3">
      <c r="A44" s="12" t="str">
        <f>IF(ISBLANK($B44),"",MAX($A$7:A43)+1)</f>
        <v/>
      </c>
      <c r="B44" s="80"/>
      <c r="C44" s="19"/>
      <c r="D44" s="20"/>
      <c r="E44" s="20"/>
      <c r="F44" s="20"/>
      <c r="G44" s="40" t="str">
        <f>IF(COUNTIF('DSFA Hauptblatt'!$B$46:$B$83,$B44)&gt;0,"X"," ")</f>
        <v xml:space="preserve"> </v>
      </c>
      <c r="H44" s="81"/>
    </row>
    <row r="45" spans="1:8" x14ac:dyDescent="0.3">
      <c r="A45" s="12" t="str">
        <f>IF(ISBLANK($B45),"",MAX($A$7:A44)+1)</f>
        <v/>
      </c>
      <c r="B45" s="80"/>
      <c r="C45" s="19"/>
      <c r="D45" s="20"/>
      <c r="E45" s="20"/>
      <c r="F45" s="20"/>
      <c r="G45" s="40" t="str">
        <f>IF(COUNTIF('DSFA Hauptblatt'!$B$46:$B$83,$B45)&gt;0,"X"," ")</f>
        <v xml:space="preserve"> </v>
      </c>
      <c r="H45" s="81"/>
    </row>
    <row r="46" spans="1:8" x14ac:dyDescent="0.3">
      <c r="A46" s="12" t="str">
        <f>IF(ISBLANK($B46),"",MAX($A$7:A45)+1)</f>
        <v/>
      </c>
      <c r="B46" s="80"/>
      <c r="C46" s="19"/>
      <c r="D46" s="20"/>
      <c r="E46" s="20"/>
      <c r="F46" s="20"/>
      <c r="G46" s="40" t="str">
        <f>IF(COUNTIF('DSFA Hauptblatt'!$B$46:$B$83,$B46)&gt;0,"X"," ")</f>
        <v xml:space="preserve"> </v>
      </c>
      <c r="H46" s="81"/>
    </row>
    <row r="47" spans="1:8" x14ac:dyDescent="0.3">
      <c r="A47" s="12" t="str">
        <f>IF(ISBLANK($B47),"",MAX($A$7:A46)+1)</f>
        <v/>
      </c>
      <c r="B47" s="80"/>
      <c r="C47" s="19"/>
      <c r="D47" s="20"/>
      <c r="E47" s="20"/>
      <c r="F47" s="20"/>
      <c r="G47" s="40" t="str">
        <f>IF(COUNTIF('DSFA Hauptblatt'!$B$46:$B$83,$B47)&gt;0,"X"," ")</f>
        <v xml:space="preserve"> </v>
      </c>
      <c r="H47" s="81"/>
    </row>
    <row r="48" spans="1:8" x14ac:dyDescent="0.3">
      <c r="A48" s="12" t="str">
        <f>IF(ISBLANK($B48),"",MAX($A$7:A47)+1)</f>
        <v/>
      </c>
      <c r="B48" s="80"/>
      <c r="C48" s="19"/>
      <c r="D48" s="20"/>
      <c r="E48" s="20"/>
      <c r="F48" s="20"/>
      <c r="G48" s="40" t="str">
        <f>IF(COUNTIF('DSFA Hauptblatt'!$B$46:$B$83,$B48)&gt;0,"X"," ")</f>
        <v xml:space="preserve"> </v>
      </c>
      <c r="H48" s="81"/>
    </row>
    <row r="49" spans="1:8" x14ac:dyDescent="0.3">
      <c r="A49" s="12" t="str">
        <f>IF(ISBLANK($B49),"",MAX($A$7:A48)+1)</f>
        <v/>
      </c>
      <c r="B49" s="80"/>
      <c r="C49" s="19"/>
      <c r="D49" s="20"/>
      <c r="E49" s="20"/>
      <c r="F49" s="20"/>
      <c r="G49" s="40" t="str">
        <f>IF(COUNTIF('DSFA Hauptblatt'!$B$46:$B$83,$B49)&gt;0,"X"," ")</f>
        <v xml:space="preserve"> </v>
      </c>
      <c r="H49" s="81"/>
    </row>
    <row r="50" spans="1:8" x14ac:dyDescent="0.3">
      <c r="A50" s="12" t="str">
        <f>IF(ISBLANK($B50),"",MAX($A$7:A49)+1)</f>
        <v/>
      </c>
      <c r="B50" s="80"/>
      <c r="C50" s="19"/>
      <c r="D50" s="20"/>
      <c r="E50" s="20"/>
      <c r="F50" s="20"/>
      <c r="G50" s="40" t="str">
        <f>IF(COUNTIF('DSFA Hauptblatt'!$B$46:$B$83,$B50)&gt;0,"X"," ")</f>
        <v xml:space="preserve"> </v>
      </c>
      <c r="H50" s="81"/>
    </row>
    <row r="51" spans="1:8" x14ac:dyDescent="0.3">
      <c r="A51" s="12" t="str">
        <f>IF(ISBLANK($B51),"",MAX($A$7:A50)+1)</f>
        <v/>
      </c>
      <c r="B51" s="80"/>
      <c r="C51" s="19"/>
      <c r="D51" s="20"/>
      <c r="E51" s="20"/>
      <c r="F51" s="20"/>
      <c r="G51" s="40" t="str">
        <f>IF(COUNTIF('DSFA Hauptblatt'!$B$46:$B$83,$B51)&gt;0,"X"," ")</f>
        <v xml:space="preserve"> </v>
      </c>
      <c r="H51" s="81"/>
    </row>
    <row r="52" spans="1:8" x14ac:dyDescent="0.3">
      <c r="A52" s="12" t="str">
        <f>IF(ISBLANK($B52),"",MAX($A$7:A51)+1)</f>
        <v/>
      </c>
      <c r="B52" s="80"/>
      <c r="C52" s="19"/>
      <c r="D52" s="20"/>
      <c r="E52" s="20"/>
      <c r="F52" s="20"/>
      <c r="G52" s="40" t="str">
        <f>IF(COUNTIF('DSFA Hauptblatt'!$B$46:$B$83,$B52)&gt;0,"X"," ")</f>
        <v xml:space="preserve"> </v>
      </c>
      <c r="H52" s="81"/>
    </row>
    <row r="53" spans="1:8" x14ac:dyDescent="0.3">
      <c r="A53" s="58">
        <f>COUNTIF(A8:A52,"&gt;0")</f>
        <v>36</v>
      </c>
      <c r="B53" s="59">
        <f>ROW(A8)</f>
        <v>8</v>
      </c>
      <c r="C53" s="60"/>
      <c r="D53" s="12"/>
      <c r="E53" s="12"/>
      <c r="F53" s="12"/>
      <c r="G53" s="12"/>
    </row>
    <row r="54" spans="1:8" x14ac:dyDescent="0.3">
      <c r="A54" s="61"/>
      <c r="B54" s="62" t="str">
        <f>"'DSFA Massnahmenkatalog'!B"&amp;$B53-1&amp;":B"&amp;$B53+$A53-1</f>
        <v>'DSFA Massnahmenkatalog'!B7:B43</v>
      </c>
      <c r="C54" s="62" t="str">
        <f>"'DSFA Massnahmenkatalog'!B"&amp;$B53-1&amp;":C"&amp;$B53+$A53-1</f>
        <v>'DSFA Massnahmenkatalog'!B7:C43</v>
      </c>
      <c r="D54" s="12"/>
      <c r="E54" s="12"/>
      <c r="F54" s="12"/>
      <c r="G54" s="12"/>
    </row>
    <row r="55" spans="1:8" x14ac:dyDescent="0.3">
      <c r="A55" s="13"/>
      <c r="B55" s="11"/>
      <c r="C55" s="11"/>
      <c r="D55" s="12"/>
      <c r="E55" s="12"/>
      <c r="F55" s="12"/>
      <c r="G55" s="12"/>
    </row>
    <row r="56" spans="1:8" x14ac:dyDescent="0.3">
      <c r="A56" s="14" t="s">
        <v>30</v>
      </c>
      <c r="B56" s="14" t="s">
        <v>32</v>
      </c>
      <c r="C56" s="14" t="s">
        <v>92</v>
      </c>
      <c r="D56" s="119" t="s">
        <v>303</v>
      </c>
      <c r="E56" s="119"/>
      <c r="F56" s="119"/>
      <c r="G56" s="15" t="s">
        <v>33</v>
      </c>
      <c r="H56" s="16" t="s">
        <v>283</v>
      </c>
    </row>
    <row r="57" spans="1:8" x14ac:dyDescent="0.3">
      <c r="A57" s="62">
        <v>0</v>
      </c>
      <c r="B57" s="62" t="s">
        <v>35</v>
      </c>
      <c r="C57" s="11" t="str">
        <f>" "</f>
        <v xml:space="preserve"> </v>
      </c>
      <c r="D57" s="66">
        <v>1</v>
      </c>
      <c r="E57" s="66">
        <v>2</v>
      </c>
      <c r="F57" s="66">
        <v>3</v>
      </c>
      <c r="G57" s="12"/>
    </row>
    <row r="58" spans="1:8" ht="72" x14ac:dyDescent="0.3">
      <c r="A58" s="12">
        <f>IF(ISBLANK($B58),"",MAX($A$57:A57)+1)</f>
        <v>1</v>
      </c>
      <c r="B58" s="80" t="s">
        <v>101</v>
      </c>
      <c r="C58" s="19" t="s">
        <v>166</v>
      </c>
      <c r="D58" s="20" t="s">
        <v>29</v>
      </c>
      <c r="E58" s="20" t="s">
        <v>29</v>
      </c>
      <c r="F58" s="20" t="s">
        <v>29</v>
      </c>
      <c r="G58" s="40" t="str">
        <f>IF(COUNTIF('DSFA Hauptblatt'!$B$89:$B$117,$B58)&gt;0,"X"," ")</f>
        <v>X</v>
      </c>
      <c r="H58" s="81" t="s">
        <v>338</v>
      </c>
    </row>
    <row r="59" spans="1:8" ht="72" x14ac:dyDescent="0.3">
      <c r="A59" s="12">
        <f>IF(ISBLANK($B59),"",MAX($A$57:A58)+1)</f>
        <v>2</v>
      </c>
      <c r="B59" s="80" t="s">
        <v>102</v>
      </c>
      <c r="C59" s="19" t="s">
        <v>104</v>
      </c>
      <c r="D59" s="20" t="s">
        <v>29</v>
      </c>
      <c r="E59" s="20" t="s">
        <v>29</v>
      </c>
      <c r="F59" s="20" t="s">
        <v>29</v>
      </c>
      <c r="G59" s="40" t="str">
        <f>IF(COUNTIF('DSFA Hauptblatt'!$B$89:$B$117,$B59)&gt;0,"X"," ")</f>
        <v>X</v>
      </c>
      <c r="H59" s="81" t="s">
        <v>339</v>
      </c>
    </row>
    <row r="60" spans="1:8" ht="57.6" x14ac:dyDescent="0.3">
      <c r="A60" s="12">
        <f>IF(ISBLANK($B60),"",MAX($A$57:A59)+1)</f>
        <v>3</v>
      </c>
      <c r="B60" s="80" t="s">
        <v>103</v>
      </c>
      <c r="C60" s="19" t="s">
        <v>105</v>
      </c>
      <c r="D60" s="20" t="s">
        <v>29</v>
      </c>
      <c r="E60" s="20" t="s">
        <v>29</v>
      </c>
      <c r="F60" s="20" t="s">
        <v>29</v>
      </c>
      <c r="G60" s="40" t="str">
        <f>IF(COUNTIF('DSFA Hauptblatt'!$B$89:$B$117,$B60)&gt;0,"X"," ")</f>
        <v>X</v>
      </c>
      <c r="H60" s="81" t="s">
        <v>340</v>
      </c>
    </row>
    <row r="61" spans="1:8" ht="57.6" x14ac:dyDescent="0.3">
      <c r="A61" s="12">
        <f>IF(ISBLANK($B61),"",MAX($A$57:A60)+1)</f>
        <v>4</v>
      </c>
      <c r="B61" s="80" t="s">
        <v>153</v>
      </c>
      <c r="C61" s="19" t="s">
        <v>167</v>
      </c>
      <c r="D61" s="20"/>
      <c r="E61" s="20" t="s">
        <v>29</v>
      </c>
      <c r="F61" s="20" t="s">
        <v>29</v>
      </c>
      <c r="G61" s="40" t="str">
        <f>IF(COUNTIF('DSFA Hauptblatt'!$B$89:$B$117,$B61)&gt;0,"X"," ")</f>
        <v>X</v>
      </c>
      <c r="H61" s="81" t="s">
        <v>341</v>
      </c>
    </row>
    <row r="62" spans="1:8" ht="72" x14ac:dyDescent="0.3">
      <c r="A62" s="12">
        <f>IF(ISBLANK($B62),"",MAX($A$57:A61)+1)</f>
        <v>5</v>
      </c>
      <c r="B62" s="80" t="s">
        <v>152</v>
      </c>
      <c r="C62" s="19" t="s">
        <v>168</v>
      </c>
      <c r="D62" s="20"/>
      <c r="E62" s="20" t="s">
        <v>29</v>
      </c>
      <c r="F62" s="20" t="s">
        <v>29</v>
      </c>
      <c r="G62" s="40" t="str">
        <f>IF(COUNTIF('DSFA Hauptblatt'!$B$89:$B$117,$B62)&gt;0,"X"," ")</f>
        <v>X</v>
      </c>
      <c r="H62" s="81" t="s">
        <v>342</v>
      </c>
    </row>
    <row r="63" spans="1:8" ht="72" x14ac:dyDescent="0.3">
      <c r="A63" s="12">
        <f>IF(ISBLANK($B63),"",MAX($A$57:A62)+1)</f>
        <v>6</v>
      </c>
      <c r="B63" s="80" t="s">
        <v>344</v>
      </c>
      <c r="C63" s="19" t="s">
        <v>343</v>
      </c>
      <c r="D63" s="20"/>
      <c r="E63" s="20"/>
      <c r="F63" s="20"/>
      <c r="G63" s="40" t="str">
        <f>IF(COUNTIF('DSFA Hauptblatt'!$B$89:$B$117,$B63)&gt;0,"X"," ")</f>
        <v xml:space="preserve"> </v>
      </c>
      <c r="H63" s="81" t="s">
        <v>345</v>
      </c>
    </row>
    <row r="64" spans="1:8" ht="60" x14ac:dyDescent="0.3">
      <c r="A64" s="12">
        <f>IF(ISBLANK($B64),"",MAX($A$57:A63)+1)</f>
        <v>7</v>
      </c>
      <c r="B64" s="80" t="s">
        <v>111</v>
      </c>
      <c r="C64" s="19" t="s">
        <v>113</v>
      </c>
      <c r="D64" s="20"/>
      <c r="E64" s="20" t="s">
        <v>29</v>
      </c>
      <c r="F64" s="20" t="s">
        <v>29</v>
      </c>
      <c r="G64" s="40" t="str">
        <f>IF(COUNTIF('DSFA Hauptblatt'!$B$89:$B$117,$B64)&gt;0,"X"," ")</f>
        <v>X</v>
      </c>
      <c r="H64" s="81" t="s">
        <v>346</v>
      </c>
    </row>
    <row r="65" spans="1:8" ht="72" x14ac:dyDescent="0.3">
      <c r="A65" s="12">
        <f>IF(ISBLANK($B65),"",MAX($A$57:A64)+1)</f>
        <v>8</v>
      </c>
      <c r="B65" s="80" t="s">
        <v>110</v>
      </c>
      <c r="C65" s="19" t="s">
        <v>114</v>
      </c>
      <c r="D65" s="20"/>
      <c r="E65" s="20" t="s">
        <v>29</v>
      </c>
      <c r="F65" s="20" t="s">
        <v>29</v>
      </c>
      <c r="G65" s="40" t="str">
        <f>IF(COUNTIF('DSFA Hauptblatt'!$B$89:$B$117,$B65)&gt;0,"X"," ")</f>
        <v>X</v>
      </c>
      <c r="H65" s="81" t="s">
        <v>347</v>
      </c>
    </row>
    <row r="66" spans="1:8" ht="72" x14ac:dyDescent="0.3">
      <c r="A66" s="12">
        <f>IF(ISBLANK($B66),"",MAX($A$57:A65)+1)</f>
        <v>9</v>
      </c>
      <c r="B66" s="80" t="s">
        <v>112</v>
      </c>
      <c r="C66" s="19" t="s">
        <v>115</v>
      </c>
      <c r="D66" s="20" t="s">
        <v>29</v>
      </c>
      <c r="E66" s="20" t="s">
        <v>29</v>
      </c>
      <c r="F66" s="20" t="s">
        <v>29</v>
      </c>
      <c r="G66" s="40" t="str">
        <f>IF(COUNTIF('DSFA Hauptblatt'!$B$89:$B$117,$B66)&gt;0,"X"," ")</f>
        <v>X</v>
      </c>
      <c r="H66" s="81" t="s">
        <v>348</v>
      </c>
    </row>
    <row r="67" spans="1:8" ht="72" x14ac:dyDescent="0.3">
      <c r="A67" s="12">
        <f>IF(ISBLANK($B67),"",MAX($A$57:A66)+1)</f>
        <v>10</v>
      </c>
      <c r="B67" s="80" t="s">
        <v>350</v>
      </c>
      <c r="C67" s="19" t="s">
        <v>116</v>
      </c>
      <c r="D67" s="20"/>
      <c r="E67" s="20"/>
      <c r="F67" s="20" t="s">
        <v>29</v>
      </c>
      <c r="G67" s="40" t="str">
        <f>IF(COUNTIF('DSFA Hauptblatt'!$B$89:$B$117,$B67)&gt;0,"X"," ")</f>
        <v xml:space="preserve"> </v>
      </c>
      <c r="H67" s="81" t="s">
        <v>349</v>
      </c>
    </row>
    <row r="68" spans="1:8" ht="72" x14ac:dyDescent="0.3">
      <c r="A68" s="12">
        <f>IF(ISBLANK($B68),"",MAX($A$57:A67)+1)</f>
        <v>11</v>
      </c>
      <c r="B68" s="80" t="s">
        <v>117</v>
      </c>
      <c r="C68" s="19" t="s">
        <v>119</v>
      </c>
      <c r="D68" s="20"/>
      <c r="E68" s="20" t="s">
        <v>29</v>
      </c>
      <c r="F68" s="20" t="s">
        <v>29</v>
      </c>
      <c r="G68" s="40" t="str">
        <f>IF(COUNTIF('DSFA Hauptblatt'!$B$89:$B$117,$B68)&gt;0,"X"," ")</f>
        <v>X</v>
      </c>
      <c r="H68" s="81" t="s">
        <v>351</v>
      </c>
    </row>
    <row r="69" spans="1:8" ht="48" x14ac:dyDescent="0.3">
      <c r="A69" s="12">
        <f>IF(ISBLANK($B69),"",MAX($A$57:A68)+1)</f>
        <v>12</v>
      </c>
      <c r="B69" s="80" t="s">
        <v>120</v>
      </c>
      <c r="C69" s="19" t="s">
        <v>121</v>
      </c>
      <c r="D69" s="20"/>
      <c r="E69" s="20"/>
      <c r="F69" s="20" t="s">
        <v>29</v>
      </c>
      <c r="G69" s="40" t="str">
        <f>IF(COUNTIF('DSFA Hauptblatt'!$B$89:$B$117,$B69)&gt;0,"X"," ")</f>
        <v xml:space="preserve"> </v>
      </c>
      <c r="H69" s="81" t="s">
        <v>352</v>
      </c>
    </row>
    <row r="70" spans="1:8" ht="84" x14ac:dyDescent="0.3">
      <c r="A70" s="12">
        <f>IF(ISBLANK($B70),"",MAX($A$57:A69)+1)</f>
        <v>13</v>
      </c>
      <c r="B70" s="80" t="s">
        <v>118</v>
      </c>
      <c r="C70" s="19" t="s">
        <v>122</v>
      </c>
      <c r="D70" s="20"/>
      <c r="E70" s="20"/>
      <c r="F70" s="20" t="s">
        <v>29</v>
      </c>
      <c r="G70" s="40" t="str">
        <f>IF(COUNTIF('DSFA Hauptblatt'!$B$89:$B$117,$B70)&gt;0,"X"," ")</f>
        <v xml:space="preserve"> </v>
      </c>
      <c r="H70" s="81" t="s">
        <v>353</v>
      </c>
    </row>
    <row r="71" spans="1:8" ht="58.8" customHeight="1" x14ac:dyDescent="0.3">
      <c r="A71" s="12">
        <f>IF(ISBLANK($B71),"",MAX($A$57:A70)+1)</f>
        <v>14</v>
      </c>
      <c r="B71" s="80" t="s">
        <v>123</v>
      </c>
      <c r="C71" s="19" t="s">
        <v>124</v>
      </c>
      <c r="D71" s="20"/>
      <c r="E71" s="20"/>
      <c r="F71" s="20"/>
      <c r="G71" s="40" t="str">
        <f>IF(COUNTIF('DSFA Hauptblatt'!$B$89:$B$117,$B71)&gt;0,"X"," ")</f>
        <v xml:space="preserve"> </v>
      </c>
      <c r="H71" s="81" t="s">
        <v>355</v>
      </c>
    </row>
    <row r="72" spans="1:8" ht="57.6" x14ac:dyDescent="0.3">
      <c r="A72" s="12">
        <f>IF(ISBLANK($B72),"",MAX($A$57:A71)+1)</f>
        <v>15</v>
      </c>
      <c r="B72" s="80" t="s">
        <v>387</v>
      </c>
      <c r="C72" s="19" t="s">
        <v>90</v>
      </c>
      <c r="D72" s="20" t="s">
        <v>29</v>
      </c>
      <c r="E72" s="20" t="s">
        <v>29</v>
      </c>
      <c r="F72" s="20" t="s">
        <v>29</v>
      </c>
      <c r="G72" s="40" t="str">
        <f>IF(COUNTIF('DSFA Hauptblatt'!$B$89:$B$117,$B72)&gt;0,"X"," ")</f>
        <v>X</v>
      </c>
      <c r="H72" s="81" t="s">
        <v>354</v>
      </c>
    </row>
    <row r="73" spans="1:8" ht="115.2" x14ac:dyDescent="0.3">
      <c r="A73" s="12">
        <f>IF(ISBLANK($B73),"",MAX($A$57:A72)+1)</f>
        <v>16</v>
      </c>
      <c r="B73" s="80" t="s">
        <v>91</v>
      </c>
      <c r="C73" s="19" t="s">
        <v>169</v>
      </c>
      <c r="D73" s="20"/>
      <c r="E73" s="20"/>
      <c r="F73" s="20" t="s">
        <v>29</v>
      </c>
      <c r="G73" s="40" t="str">
        <f>IF(COUNTIF('DSFA Hauptblatt'!$B$89:$B$117,$B73)&gt;0,"X"," ")</f>
        <v xml:space="preserve"> </v>
      </c>
      <c r="H73" s="81" t="s">
        <v>356</v>
      </c>
    </row>
    <row r="74" spans="1:8" ht="72" x14ac:dyDescent="0.3">
      <c r="A74" s="12">
        <f>IF(ISBLANK($B74),"",MAX($A$57:A73)+1)</f>
        <v>17</v>
      </c>
      <c r="B74" s="80" t="s">
        <v>173</v>
      </c>
      <c r="C74" s="19" t="s">
        <v>414</v>
      </c>
      <c r="D74" s="20"/>
      <c r="E74" s="20"/>
      <c r="F74" s="20" t="s">
        <v>29</v>
      </c>
      <c r="G74" s="40" t="str">
        <f>IF(COUNTIF('DSFA Hauptblatt'!$B$89:$B$117,$B74)&gt;0,"X"," ")</f>
        <v xml:space="preserve"> </v>
      </c>
      <c r="H74" s="81" t="s">
        <v>357</v>
      </c>
    </row>
    <row r="75" spans="1:8" ht="72" x14ac:dyDescent="0.3">
      <c r="A75" s="12">
        <f>IF(ISBLANK($B75),"",MAX($A$57:A74)+1)</f>
        <v>18</v>
      </c>
      <c r="B75" s="80" t="s">
        <v>220</v>
      </c>
      <c r="C75" s="19" t="s">
        <v>394</v>
      </c>
      <c r="D75" s="20"/>
      <c r="E75" s="20"/>
      <c r="F75" s="20"/>
      <c r="G75" s="40" t="str">
        <f>IF(COUNTIF('DSFA Hauptblatt'!$B$89:$B$117,$B75)&gt;0,"X"," ")</f>
        <v xml:space="preserve"> </v>
      </c>
      <c r="H75" s="81" t="s">
        <v>366</v>
      </c>
    </row>
    <row r="76" spans="1:8" ht="84" x14ac:dyDescent="0.3">
      <c r="A76" s="12">
        <f>IF(ISBLANK($B76),"",MAX($A$57:A75)+1)</f>
        <v>19</v>
      </c>
      <c r="B76" s="80" t="s">
        <v>388</v>
      </c>
      <c r="C76" s="19" t="s">
        <v>389</v>
      </c>
      <c r="D76" s="20"/>
      <c r="E76" s="20"/>
      <c r="F76" s="20"/>
      <c r="G76" s="40" t="str">
        <f>IF(COUNTIF('DSFA Hauptblatt'!$B$89:$B$117,$B76)&gt;0,"X"," ")</f>
        <v xml:space="preserve"> </v>
      </c>
      <c r="H76" s="81" t="s">
        <v>390</v>
      </c>
    </row>
    <row r="77" spans="1:8" ht="84" x14ac:dyDescent="0.3">
      <c r="A77" s="12">
        <f>IF(ISBLANK($B77),"",MAX($A$57:A76)+1)</f>
        <v>20</v>
      </c>
      <c r="B77" s="80" t="s">
        <v>391</v>
      </c>
      <c r="C77" s="19" t="s">
        <v>393</v>
      </c>
      <c r="D77" s="20"/>
      <c r="E77" s="20"/>
      <c r="F77" s="20"/>
      <c r="G77" s="40" t="str">
        <f>IF(COUNTIF('DSFA Hauptblatt'!$B$89:$B$117,$B77)&gt;0,"X"," ")</f>
        <v xml:space="preserve"> </v>
      </c>
      <c r="H77" s="81" t="s">
        <v>392</v>
      </c>
    </row>
    <row r="78" spans="1:8" ht="72" x14ac:dyDescent="0.3">
      <c r="A78" s="12">
        <f>IF(ISBLANK($B78),"",MAX($A$57:A77)+1)</f>
        <v>21</v>
      </c>
      <c r="B78" s="80" t="s">
        <v>236</v>
      </c>
      <c r="C78" s="19" t="s">
        <v>237</v>
      </c>
      <c r="D78" s="20"/>
      <c r="E78" s="20"/>
      <c r="F78" s="20"/>
      <c r="G78" s="40" t="str">
        <f>IF(COUNTIF('DSFA Hauptblatt'!$B$89:$B$117,$B78)&gt;0,"X"," ")</f>
        <v xml:space="preserve"> </v>
      </c>
      <c r="H78" s="81" t="s">
        <v>362</v>
      </c>
    </row>
    <row r="79" spans="1:8" ht="72" x14ac:dyDescent="0.3">
      <c r="A79" s="12">
        <f>IF(ISBLANK($B79),"",MAX($A$57:A78)+1)</f>
        <v>22</v>
      </c>
      <c r="B79" s="80" t="s">
        <v>365</v>
      </c>
      <c r="C79" s="19" t="s">
        <v>364</v>
      </c>
      <c r="D79" s="20"/>
      <c r="E79" s="20" t="s">
        <v>29</v>
      </c>
      <c r="F79" s="20" t="s">
        <v>29</v>
      </c>
      <c r="G79" s="40" t="str">
        <f>IF(COUNTIF('DSFA Hauptblatt'!$B$89:$B$117,$B79)&gt;0,"X"," ")</f>
        <v>X</v>
      </c>
      <c r="H79" s="81" t="s">
        <v>363</v>
      </c>
    </row>
    <row r="80" spans="1:8" ht="60" x14ac:dyDescent="0.3">
      <c r="A80" s="12">
        <f>IF(ISBLANK($B80),"",MAX($A$57:A79)+1)</f>
        <v>23</v>
      </c>
      <c r="B80" s="80" t="s">
        <v>223</v>
      </c>
      <c r="C80" s="19" t="s">
        <v>224</v>
      </c>
      <c r="D80" s="20"/>
      <c r="E80" s="20"/>
      <c r="F80" s="20"/>
      <c r="G80" s="40" t="str">
        <f>IF(COUNTIF('DSFA Hauptblatt'!$B$89:$B$117,$B80)&gt;0,"X"," ")</f>
        <v xml:space="preserve"> </v>
      </c>
      <c r="H80" s="81" t="s">
        <v>361</v>
      </c>
    </row>
    <row r="81" spans="1:8" ht="60" x14ac:dyDescent="0.3">
      <c r="A81" s="12">
        <f>IF(ISBLANK($B81),"",MAX($A$57:A80)+1)</f>
        <v>24</v>
      </c>
      <c r="B81" s="80" t="s">
        <v>225</v>
      </c>
      <c r="C81" s="19" t="s">
        <v>226</v>
      </c>
      <c r="D81" s="20"/>
      <c r="E81" s="20"/>
      <c r="F81" s="20"/>
      <c r="G81" s="40" t="str">
        <f>IF(COUNTIF('DSFA Hauptblatt'!$B$89:$B$117,$B81)&gt;0,"X"," ")</f>
        <v xml:space="preserve"> </v>
      </c>
      <c r="H81" s="81" t="s">
        <v>360</v>
      </c>
    </row>
    <row r="82" spans="1:8" ht="60" x14ac:dyDescent="0.3">
      <c r="A82" s="12">
        <f>IF(ISBLANK($B82),"",MAX($A$57:A81)+1)</f>
        <v>25</v>
      </c>
      <c r="B82" s="80" t="s">
        <v>126</v>
      </c>
      <c r="C82" s="19" t="s">
        <v>170</v>
      </c>
      <c r="D82" s="20"/>
      <c r="E82" s="20"/>
      <c r="F82" s="20" t="s">
        <v>29</v>
      </c>
      <c r="G82" s="40" t="str">
        <f>IF(COUNTIF('DSFA Hauptblatt'!$B$89:$B$117,$B82)&gt;0,"X"," ")</f>
        <v xml:space="preserve"> </v>
      </c>
      <c r="H82" s="81" t="s">
        <v>359</v>
      </c>
    </row>
    <row r="83" spans="1:8" ht="72" x14ac:dyDescent="0.3">
      <c r="A83" s="12">
        <f>IF(ISBLANK($B83),"",MAX($A$57:A82)+1)</f>
        <v>26</v>
      </c>
      <c r="B83" s="80" t="s">
        <v>125</v>
      </c>
      <c r="C83" s="19" t="s">
        <v>171</v>
      </c>
      <c r="D83" s="20"/>
      <c r="E83" s="20"/>
      <c r="F83" s="20"/>
      <c r="G83" s="40" t="str">
        <f>IF(COUNTIF('DSFA Hauptblatt'!$B$89:$B$117,$B83)&gt;0,"X"," ")</f>
        <v xml:space="preserve"> </v>
      </c>
      <c r="H83" s="81" t="s">
        <v>358</v>
      </c>
    </row>
    <row r="84" spans="1:8" x14ac:dyDescent="0.3">
      <c r="A84" s="12" t="str">
        <f>IF(ISBLANK($B84),"",MAX($A$57:A83)+1)</f>
        <v/>
      </c>
      <c r="B84" s="80"/>
      <c r="C84" s="19"/>
      <c r="D84" s="20"/>
      <c r="E84" s="20"/>
      <c r="F84" s="20"/>
      <c r="G84" s="40" t="str">
        <f>IF(COUNTIF('DSFA Hauptblatt'!$B$89:$B$117,$B84)&gt;0,"X"," ")</f>
        <v xml:space="preserve"> </v>
      </c>
      <c r="H84" s="81"/>
    </row>
    <row r="85" spans="1:8" x14ac:dyDescent="0.3">
      <c r="A85" s="12" t="str">
        <f>IF(ISBLANK($B85),"",MAX($A$57:A84)+1)</f>
        <v/>
      </c>
      <c r="B85" s="80"/>
      <c r="C85" s="19"/>
      <c r="D85" s="20"/>
      <c r="E85" s="20"/>
      <c r="F85" s="20"/>
      <c r="G85" s="40" t="str">
        <f>IF(COUNTIF('DSFA Hauptblatt'!$B$89:$B$117,$B85)&gt;0,"X"," ")</f>
        <v xml:space="preserve"> </v>
      </c>
      <c r="H85" s="81"/>
    </row>
    <row r="86" spans="1:8" x14ac:dyDescent="0.3">
      <c r="A86" s="12" t="str">
        <f>IF(ISBLANK($B86),"",MAX($A$57:A85)+1)</f>
        <v/>
      </c>
      <c r="B86" s="80"/>
      <c r="C86" s="19"/>
      <c r="D86" s="20"/>
      <c r="E86" s="20"/>
      <c r="F86" s="20"/>
      <c r="G86" s="40" t="str">
        <f>IF(COUNTIF('DSFA Hauptblatt'!$B$89:$B$117,$B86)&gt;0,"X"," ")</f>
        <v xml:space="preserve"> </v>
      </c>
      <c r="H86" s="81"/>
    </row>
    <row r="87" spans="1:8" x14ac:dyDescent="0.3">
      <c r="A87" s="12" t="str">
        <f>IF(ISBLANK($B87),"",MAX($A$57:A86)+1)</f>
        <v/>
      </c>
      <c r="B87" s="80"/>
      <c r="C87" s="19"/>
      <c r="D87" s="20"/>
      <c r="E87" s="20"/>
      <c r="F87" s="20"/>
      <c r="G87" s="40" t="str">
        <f>IF(COUNTIF('DSFA Hauptblatt'!$B$89:$B$117,$B87)&gt;0,"X"," ")</f>
        <v xml:space="preserve"> </v>
      </c>
      <c r="H87" s="81"/>
    </row>
    <row r="88" spans="1:8" x14ac:dyDescent="0.3">
      <c r="A88" s="12" t="str">
        <f>IF(ISBLANK($B88),"",MAX($A$57:A87)+1)</f>
        <v/>
      </c>
      <c r="B88" s="80"/>
      <c r="C88" s="19"/>
      <c r="D88" s="20"/>
      <c r="E88" s="20"/>
      <c r="F88" s="20"/>
      <c r="G88" s="40" t="str">
        <f>IF(COUNTIF('DSFA Hauptblatt'!$B$89:$B$117,$B88)&gt;0,"X"," ")</f>
        <v xml:space="preserve"> </v>
      </c>
      <c r="H88" s="81"/>
    </row>
    <row r="89" spans="1:8" x14ac:dyDescent="0.3">
      <c r="A89" s="12" t="str">
        <f>IF(ISBLANK($B89),"",MAX($A$57:A88)+1)</f>
        <v/>
      </c>
      <c r="B89" s="80"/>
      <c r="C89" s="19"/>
      <c r="D89" s="20"/>
      <c r="E89" s="20"/>
      <c r="F89" s="20"/>
      <c r="G89" s="40" t="str">
        <f>IF(COUNTIF('DSFA Hauptblatt'!$B$89:$B$117,$B89)&gt;0,"X"," ")</f>
        <v xml:space="preserve"> </v>
      </c>
      <c r="H89" s="81"/>
    </row>
    <row r="90" spans="1:8" x14ac:dyDescent="0.3">
      <c r="A90" s="12" t="str">
        <f>IF(ISBLANK($B90),"",MAX($A$57:A89)+1)</f>
        <v/>
      </c>
      <c r="B90" s="80"/>
      <c r="C90" s="19"/>
      <c r="D90" s="20"/>
      <c r="E90" s="20"/>
      <c r="F90" s="20"/>
      <c r="G90" s="40" t="str">
        <f>IF(COUNTIF('DSFA Hauptblatt'!$B$89:$B$117,$B90)&gt;0,"X"," ")</f>
        <v xml:space="preserve"> </v>
      </c>
      <c r="H90" s="81"/>
    </row>
    <row r="91" spans="1:8" x14ac:dyDescent="0.3">
      <c r="A91" s="12" t="str">
        <f>IF(ISBLANK($B91),"",MAX($A$57:A90)+1)</f>
        <v/>
      </c>
      <c r="B91" s="80"/>
      <c r="C91" s="19"/>
      <c r="D91" s="20"/>
      <c r="E91" s="20"/>
      <c r="F91" s="20"/>
      <c r="G91" s="40" t="str">
        <f>IF(COUNTIF('DSFA Hauptblatt'!$B$89:$B$117,$B91)&gt;0,"X"," ")</f>
        <v xml:space="preserve"> </v>
      </c>
      <c r="H91" s="81"/>
    </row>
    <row r="92" spans="1:8" x14ac:dyDescent="0.3">
      <c r="A92" s="12" t="str">
        <f>IF(ISBLANK($B92),"",MAX($A$57:A91)+1)</f>
        <v/>
      </c>
      <c r="B92" s="80"/>
      <c r="C92" s="19"/>
      <c r="D92" s="20"/>
      <c r="E92" s="20"/>
      <c r="F92" s="20"/>
      <c r="G92" s="40" t="str">
        <f>IF(COUNTIF('DSFA Hauptblatt'!$B$89:$B$117,$B92)&gt;0,"X"," ")</f>
        <v xml:space="preserve"> </v>
      </c>
      <c r="H92" s="81"/>
    </row>
    <row r="93" spans="1:8" x14ac:dyDescent="0.3">
      <c r="A93" s="12" t="str">
        <f>IF(ISBLANK($B93),"",MAX($A$57:A92)+1)</f>
        <v/>
      </c>
      <c r="B93" s="80"/>
      <c r="C93" s="19"/>
      <c r="D93" s="20"/>
      <c r="E93" s="20"/>
      <c r="F93" s="20"/>
      <c r="G93" s="40" t="str">
        <f>IF(COUNTIF('DSFA Hauptblatt'!$B$89:$B$117,$B93)&gt;0,"X"," ")</f>
        <v xml:space="preserve"> </v>
      </c>
      <c r="H93" s="81"/>
    </row>
    <row r="94" spans="1:8" x14ac:dyDescent="0.3">
      <c r="A94" s="12" t="str">
        <f>IF(ISBLANK($B94),"",MAX($A$57:A93)+1)</f>
        <v/>
      </c>
      <c r="B94" s="80"/>
      <c r="C94" s="19"/>
      <c r="D94" s="20"/>
      <c r="E94" s="20"/>
      <c r="F94" s="20"/>
      <c r="G94" s="40" t="str">
        <f>IF(COUNTIF('DSFA Hauptblatt'!$B$89:$B$117,$B94)&gt;0,"X"," ")</f>
        <v xml:space="preserve"> </v>
      </c>
      <c r="H94" s="81"/>
    </row>
    <row r="95" spans="1:8" x14ac:dyDescent="0.3">
      <c r="A95" s="58">
        <f>COUNTIF(A58:A94,"&gt;0")</f>
        <v>26</v>
      </c>
      <c r="B95" s="59">
        <f>ROW(A58)</f>
        <v>58</v>
      </c>
      <c r="C95" s="60"/>
      <c r="D95" s="12"/>
      <c r="E95" s="12"/>
      <c r="F95" s="12"/>
      <c r="G95" s="12"/>
    </row>
    <row r="96" spans="1:8" x14ac:dyDescent="0.3">
      <c r="A96" s="61"/>
      <c r="B96" s="62" t="str">
        <f>"'DSFA Massnahmenkatalog'!B"&amp;$B95-1&amp;":B"&amp;$B95+$A95-1</f>
        <v>'DSFA Massnahmenkatalog'!B57:B83</v>
      </c>
      <c r="C96" s="62" t="str">
        <f>"'DSFA Massnahmenkatalog'!B"&amp;$B95-1&amp;":C"&amp;$B95+$A95-1</f>
        <v>'DSFA Massnahmenkatalog'!B57:C83</v>
      </c>
      <c r="D96" s="12"/>
      <c r="E96" s="12"/>
      <c r="F96" s="12"/>
      <c r="G96" s="12"/>
    </row>
    <row r="97" spans="1:8" ht="15.6" x14ac:dyDescent="0.3">
      <c r="A97" s="118" t="s">
        <v>276</v>
      </c>
      <c r="B97" s="118"/>
      <c r="C97" s="118"/>
    </row>
    <row r="99" spans="1:8" ht="43.2" x14ac:dyDescent="0.3">
      <c r="B99" s="5" t="s">
        <v>277</v>
      </c>
      <c r="C99" s="90" t="s">
        <v>279</v>
      </c>
      <c r="D99" s="92"/>
      <c r="E99" s="92"/>
      <c r="F99" s="92"/>
      <c r="G99" s="92"/>
      <c r="H99" s="91"/>
    </row>
    <row r="100" spans="1:8" x14ac:dyDescent="0.3">
      <c r="B100" s="11"/>
    </row>
    <row r="101" spans="1:8" ht="18" customHeight="1" x14ac:dyDescent="0.3">
      <c r="B101" s="11"/>
    </row>
    <row r="102" spans="1:8" ht="214.8" customHeight="1" x14ac:dyDescent="0.3">
      <c r="B102" s="11" t="s">
        <v>278</v>
      </c>
      <c r="C102" s="115" t="s">
        <v>466</v>
      </c>
      <c r="D102" s="116"/>
      <c r="E102" s="116"/>
      <c r="F102" s="116"/>
      <c r="G102" s="116"/>
      <c r="H102" s="117"/>
    </row>
    <row r="104" spans="1:8" ht="14.4" customHeight="1" x14ac:dyDescent="0.3">
      <c r="A104" s="112" t="s">
        <v>461</v>
      </c>
      <c r="B104" s="112"/>
      <c r="C104" s="112"/>
      <c r="D104" s="112"/>
      <c r="E104" s="112"/>
      <c r="F104" s="112"/>
      <c r="G104" s="112"/>
      <c r="H104" s="112"/>
    </row>
    <row r="106" spans="1:8" x14ac:dyDescent="0.3">
      <c r="A106" s="82" t="s">
        <v>398</v>
      </c>
    </row>
  </sheetData>
  <sheetProtection sheet="1" objects="1" scenarios="1" formatCells="0" formatRows="0" insertRows="0"/>
  <protectedRanges>
    <protectedRange sqref="B8:F52 H8:H52 C99 C102 B58:F94 H58:H94" name="Massnahmenkatalog"/>
  </protectedRanges>
  <mergeCells count="7">
    <mergeCell ref="A104:H104"/>
    <mergeCell ref="A1:C1"/>
    <mergeCell ref="C99:H99"/>
    <mergeCell ref="C102:H102"/>
    <mergeCell ref="A97:C97"/>
    <mergeCell ref="D6:F6"/>
    <mergeCell ref="D56:F56"/>
  </mergeCells>
  <dataValidations count="1">
    <dataValidation type="list" allowBlank="1" showInputMessage="1" showErrorMessage="1" errorTitle="Fehler in der Eingabe" error="Es kann in diesem Feld nur ein grosses &quot;X&quot; stehen oder gar nichts. Ein &quot;X&quot; sollte dann eingefügt werden, wenn es diese Massnahme gemäss Vorgaben im Unternehmen für die betreffende Schutzstufe zwingend braucht." sqref="D8:F57 D58:F94" xr:uid="{6C4111E6-FA84-4A7F-B3EB-6962DE91DE8A}">
      <formula1>"X"</formula1>
    </dataValidation>
  </dataValidations>
  <hyperlinks>
    <hyperlink ref="H4" location="'DSFA Hauptblatt'!A28" display="Zurück zum Hauptblatt" xr:uid="{C837EE04-A62A-4105-A5C7-05C8D1420DEF}"/>
  </hyperlinks>
  <pageMargins left="0.7" right="0.7" top="0.78740157499999996" bottom="0.78740157499999996" header="0.3" footer="0.3"/>
  <pageSetup paperSize="8" scale="77" fitToHeight="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Massnahmengenerator">
                <anchor moveWithCells="1" sizeWithCells="1">
                  <from>
                    <xdr:col>1</xdr:col>
                    <xdr:colOff>15240</xdr:colOff>
                    <xdr:row>99</xdr:row>
                    <xdr:rowOff>129540</xdr:rowOff>
                  </from>
                  <to>
                    <xdr:col>1</xdr:col>
                    <xdr:colOff>2110740</xdr:colOff>
                    <xdr:row>100</xdr:row>
                    <xdr:rowOff>144780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2B4248F1-A045-4C08-AC5A-A373F733DEB6}">
            <xm:f>IF(LEFT('DSFA Hauptblatt'!$C$38,1)="1",TRUE,FALSE)</xm:f>
            <x14:dxf>
              <fill>
                <patternFill>
                  <bgColor rgb="FFE6DCE4"/>
                </patternFill>
              </fill>
              <border>
                <vertical/>
                <horizontal/>
              </border>
            </x14:dxf>
          </x14:cfRule>
          <x14:cfRule type="expression" priority="14" id="{E85DE367-DE9B-4EF0-B809-1A313C2C672B}">
            <xm:f>IF($G8&lt;&gt;"X",IF(LEFT('DSFA Hauptblatt'!$C$38,1)="1",TRUE,FALSE),FALSE)</xm:f>
            <x14:dxf>
              <font>
                <color rgb="FFFF0000"/>
              </font>
            </x14:dxf>
          </x14:cfRule>
          <x14:cfRule type="expression" priority="251" id="{A847B03F-07C6-4008-975C-EDB181E7556F}">
            <xm:f>IF($G8="X",IF(LEFT('DSFA Hauptblatt'!$C$38,1)="1",TRUE,FALSE),FALSE)</xm:f>
            <x14:dxf>
              <font>
                <color rgb="FF00B050"/>
              </font>
            </x14:dxf>
          </x14:cfRule>
          <xm:sqref>D8:D52</xm:sqref>
        </x14:conditionalFormatting>
        <x14:conditionalFormatting xmlns:xm="http://schemas.microsoft.com/office/excel/2006/main">
          <x14:cfRule type="expression" priority="11" id="{A82EDBFE-40A7-4DA8-BF91-676933474644}">
            <xm:f>IF(LEFT('DSFA Hauptblatt'!$C$38,1)="3",TRUE,FALSE)</xm:f>
            <x14:dxf>
              <fill>
                <patternFill>
                  <bgColor rgb="FFE6DCE4"/>
                </patternFill>
              </fill>
              <border>
                <vertical/>
                <horizontal/>
              </border>
            </x14:dxf>
          </x14:cfRule>
          <x14:cfRule type="expression" priority="15" id="{3A8A5496-E1BC-4455-B000-616359CF6A70}">
            <xm:f>IF($G8&lt;&gt;"X",IF(LEFT('DSFA Hauptblatt'!$C$38,1)="3",TRUE,FALSE),FALSE)</xm:f>
            <x14:dxf>
              <font>
                <color rgb="FFFF0000"/>
              </font>
            </x14:dxf>
          </x14:cfRule>
          <x14:cfRule type="expression" priority="262" id="{CFAC5196-A98D-45A3-A2CB-B577319D33FA}">
            <xm:f>IF($G8="X",IF(LEFT('DSFA Hauptblatt'!$C$38,1)="3",TRUE,FALSE),FALSE)</xm:f>
            <x14:dxf>
              <font>
                <color rgb="FF00B050"/>
              </font>
            </x14:dxf>
          </x14:cfRule>
          <xm:sqref>F8:F52</xm:sqref>
        </x14:conditionalFormatting>
        <x14:conditionalFormatting xmlns:xm="http://schemas.microsoft.com/office/excel/2006/main">
          <x14:cfRule type="expression" priority="10" id="{ABC34625-0E47-45EC-9969-7756A6EB8A62}">
            <xm:f>IF(LEFT('DSFA Hauptblatt'!$C$38,1)="2",TRUE,FALSE)</xm:f>
            <x14:dxf>
              <fill>
                <patternFill>
                  <bgColor rgb="FFE6DCE4"/>
                </patternFill>
              </fill>
              <border>
                <vertical/>
                <horizontal/>
              </border>
            </x14:dxf>
          </x14:cfRule>
          <x14:cfRule type="expression" priority="13" id="{61421B69-9264-4637-805E-F4D4AAD7637D}">
            <xm:f>IF($G8&lt;&gt;"X",IF(LEFT('DSFA Hauptblatt'!$C$38,1)="2",TRUE,FALSE),FALSE)</xm:f>
            <x14:dxf>
              <font>
                <color rgb="FFFF0000"/>
              </font>
            </x14:dxf>
          </x14:cfRule>
          <x14:cfRule type="expression" priority="261" id="{41B11474-5D53-41F9-A67C-56708F649CB1}">
            <xm:f>IF($G8="X",IF(LEFT('DSFA Hauptblatt'!$C$38,1)="2",TRUE,FALSE),FALSE)</xm:f>
            <x14:dxf>
              <font>
                <color rgb="FF00B050"/>
              </font>
            </x14:dxf>
          </x14:cfRule>
          <xm:sqref>E8:E52</xm:sqref>
        </x14:conditionalFormatting>
        <x14:conditionalFormatting xmlns:xm="http://schemas.microsoft.com/office/excel/2006/main">
          <x14:cfRule type="expression" priority="3" id="{EACD58EB-B8B8-4DB1-B146-EA9B179E4449}">
            <xm:f>IF(LEFT('DSFA Hauptblatt'!$C$38,1)="1",TRUE,FALSE)</xm:f>
            <x14:dxf>
              <fill>
                <patternFill>
                  <bgColor rgb="FFE6DCE4"/>
                </patternFill>
              </fill>
              <border>
                <vertical/>
                <horizontal/>
              </border>
            </x14:dxf>
          </x14:cfRule>
          <x14:cfRule type="expression" priority="5" id="{E08DCEFA-CE0D-4063-87DE-077B9AC629DD}">
            <xm:f>IF($G58&lt;&gt;"X",IF(LEFT('DSFA Hauptblatt'!$C$38,1)="1",TRUE,FALSE),FALSE)</xm:f>
            <x14:dxf>
              <font>
                <color rgb="FFFF0000"/>
              </font>
            </x14:dxf>
          </x14:cfRule>
          <x14:cfRule type="expression" priority="7" id="{384F3E48-6B50-42D6-81C4-C9CD90E74CD5}">
            <xm:f>IF($G58="X",IF(LEFT('DSFA Hauptblatt'!$C$38,1)="1",TRUE,FALSE),FALSE)</xm:f>
            <x14:dxf>
              <font>
                <color rgb="FF00B050"/>
              </font>
            </x14:dxf>
          </x14:cfRule>
          <xm:sqref>D58:D94</xm:sqref>
        </x14:conditionalFormatting>
        <x14:conditionalFormatting xmlns:xm="http://schemas.microsoft.com/office/excel/2006/main">
          <x14:cfRule type="expression" priority="2" id="{F6F5543D-E0C3-481B-A12A-77B621E15EDA}">
            <xm:f>IF(LEFT('DSFA Hauptblatt'!$C$38,1)="3",TRUE,FALSE)</xm:f>
            <x14:dxf>
              <fill>
                <patternFill>
                  <bgColor rgb="FFE6DCE4"/>
                </patternFill>
              </fill>
              <border>
                <vertical/>
                <horizontal/>
              </border>
            </x14:dxf>
          </x14:cfRule>
          <x14:cfRule type="expression" priority="6" id="{C55ECB1C-3877-4B0E-B946-FB044A331A43}">
            <xm:f>IF($G58&lt;&gt;"X",IF(LEFT('DSFA Hauptblatt'!$C$38,1)="3",TRUE,FALSE),FALSE)</xm:f>
            <x14:dxf>
              <font>
                <color rgb="FFFF0000"/>
              </font>
            </x14:dxf>
          </x14:cfRule>
          <x14:cfRule type="expression" priority="9" id="{67479967-4BED-4418-8ED8-FBC282990570}">
            <xm:f>IF($G58="X",IF(LEFT('DSFA Hauptblatt'!$C$38,1)="3",TRUE,FALSE),FALSE)</xm:f>
            <x14:dxf>
              <font>
                <color rgb="FF00B050"/>
              </font>
            </x14:dxf>
          </x14:cfRule>
          <xm:sqref>F58:F94</xm:sqref>
        </x14:conditionalFormatting>
        <x14:conditionalFormatting xmlns:xm="http://schemas.microsoft.com/office/excel/2006/main">
          <x14:cfRule type="expression" priority="1" id="{4F589D87-CC42-40D2-BDC2-FA50473BADB8}">
            <xm:f>IF(LEFT('DSFA Hauptblatt'!$C$38,1)="2",TRUE,FALSE)</xm:f>
            <x14:dxf>
              <fill>
                <patternFill>
                  <bgColor rgb="FFE6DCE4"/>
                </patternFill>
              </fill>
              <border>
                <vertical/>
                <horizontal/>
              </border>
            </x14:dxf>
          </x14:cfRule>
          <x14:cfRule type="expression" priority="4" id="{E581BF33-6809-4FA2-B838-7938109C81AA}">
            <xm:f>IF($G58&lt;&gt;"X",IF(LEFT('DSFA Hauptblatt'!$C$38,1)="2",TRUE,FALSE),FALSE)</xm:f>
            <x14:dxf>
              <font>
                <color rgb="FFFF0000"/>
              </font>
            </x14:dxf>
          </x14:cfRule>
          <x14:cfRule type="expression" priority="8" id="{3A6CAC4A-9BBF-4691-8809-CB6C2816E1E6}">
            <xm:f>IF($G58="X",IF(LEFT('DSFA Hauptblatt'!$C$38,1)="2",TRUE,FALSE),FALSE)</xm:f>
            <x14:dxf>
              <font>
                <color rgb="FF00B050"/>
              </font>
            </x14:dxf>
          </x14:cfRule>
          <xm:sqref>E58:E94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5E06-F24C-4910-83EB-B8EBBC04019E}">
  <sheetPr codeName="Tabelle3">
    <pageSetUpPr fitToPage="1"/>
  </sheetPr>
  <dimension ref="A1:F84"/>
  <sheetViews>
    <sheetView showGridLines="0" zoomScale="85" zoomScaleNormal="85" workbookViewId="0">
      <selection activeCell="B10" sqref="B10"/>
    </sheetView>
  </sheetViews>
  <sheetFormatPr baseColWidth="10" defaultRowHeight="14.4" x14ac:dyDescent="0.3"/>
  <cols>
    <col min="1" max="1" width="4.44140625" customWidth="1"/>
    <col min="2" max="2" width="62.88671875" customWidth="1"/>
    <col min="3" max="3" width="64" customWidth="1"/>
    <col min="4" max="4" width="58.5546875" customWidth="1"/>
  </cols>
  <sheetData>
    <row r="1" spans="1:6" ht="21.6" customHeight="1" x14ac:dyDescent="0.3">
      <c r="A1" s="105" t="str">
        <f>'DSFA Hauptblatt'!$A$1</f>
        <v>Datenschutz-Folgenabschätzung (DSFA)</v>
      </c>
      <c r="B1" s="105"/>
      <c r="C1" s="24" t="str">
        <f>_xlfn.CONCAT($B$69:$B$78)</f>
        <v>Identitätsdiebstahl durch unautorisierten Zugriff auf Stimmabdrücke.  Missbrauch sensibler Daten durch Angreifer nach einem erfolgreichen Hackerangriff.Falsche Identifizierung durch fehlerhafte Stimmerkennung führt zu Dienstablehnungen.Verletzung der Privatsphäre durch unautorisierte Weitergabe von Tonaufnahmen.Diskriminierung aufgrund falscher Identifikation und fehlerhafter Datenverarbeitung.Psychologischer Stress durch die ständige Überwachung und Aufzeichnung der Anrufe.Rufschädigung, wenn private Gesprächsinhalte durch Datenleaks öffentlich werden.Finanzielle Verluste durch betrügerische Aktivitäten nach einem Datenleck.Verhinderung des Zugangs zu essenziellen Dienstleistungen durch systematische Fehler in der Stimmerkennungssoftware.</v>
      </c>
      <c r="D1" s="29">
        <f>ROW($B$69)</f>
        <v>69</v>
      </c>
      <c r="E1" s="28"/>
      <c r="F1" s="28"/>
    </row>
    <row r="2" spans="1:6" x14ac:dyDescent="0.3">
      <c r="A2" s="109" t="str">
        <f>'DSFA Hauptblatt'!$A$2</f>
        <v>Version 22.9.2024 - Private Institutionen CH-DSG/DSGVO</v>
      </c>
      <c r="B2" s="109"/>
      <c r="C2" s="59">
        <f>ROW($B$10)</f>
        <v>10</v>
      </c>
      <c r="D2" s="59">
        <f>ROW($B$78)</f>
        <v>78</v>
      </c>
    </row>
    <row r="4" spans="1:6" ht="15.6" x14ac:dyDescent="0.3">
      <c r="A4" s="21" t="s">
        <v>70</v>
      </c>
      <c r="D4" s="25" t="s">
        <v>40</v>
      </c>
    </row>
    <row r="6" spans="1:6" x14ac:dyDescent="0.3">
      <c r="A6" s="26" t="s">
        <v>52</v>
      </c>
    </row>
    <row r="8" spans="1:6" x14ac:dyDescent="0.3">
      <c r="A8" s="14" t="s">
        <v>30</v>
      </c>
      <c r="B8" s="14" t="s">
        <v>376</v>
      </c>
      <c r="C8" s="14" t="s">
        <v>82</v>
      </c>
      <c r="D8" s="14" t="s">
        <v>83</v>
      </c>
      <c r="E8" s="15"/>
      <c r="F8" s="16" t="s">
        <v>380</v>
      </c>
    </row>
    <row r="9" spans="1:6" x14ac:dyDescent="0.3">
      <c r="B9" s="17"/>
    </row>
    <row r="10" spans="1:6" ht="41.4" customHeight="1" x14ac:dyDescent="0.3">
      <c r="A10" s="12">
        <f t="shared" ref="A10:A33" si="0">A9+1</f>
        <v>1</v>
      </c>
      <c r="B10" s="75" t="s">
        <v>275</v>
      </c>
      <c r="C10" s="76"/>
      <c r="D10" s="76"/>
      <c r="E10" s="12" t="str">
        <f>IF(COUNTIF('DSFA Hauptblatt'!$B$46:$B$83,$B10)&gt;0,"X"," ")</f>
        <v xml:space="preserve"> </v>
      </c>
      <c r="F10" s="72" t="s">
        <v>381</v>
      </c>
    </row>
    <row r="11" spans="1:6" ht="41.4" x14ac:dyDescent="0.3">
      <c r="A11" s="12">
        <f t="shared" si="0"/>
        <v>2</v>
      </c>
      <c r="B11" s="75" t="s">
        <v>274</v>
      </c>
      <c r="C11" s="76"/>
      <c r="D11" s="76"/>
      <c r="E11" s="12" t="str">
        <f>IF(COUNTIF('DSFA Hauptblatt'!$B$46:$B$83,$B11)&gt;0,"X"," ")</f>
        <v xml:space="preserve"> </v>
      </c>
      <c r="F11" s="72" t="s">
        <v>381</v>
      </c>
    </row>
    <row r="12" spans="1:6" ht="27.6" x14ac:dyDescent="0.3">
      <c r="A12" s="12">
        <f t="shared" si="0"/>
        <v>3</v>
      </c>
      <c r="B12" s="75" t="s">
        <v>174</v>
      </c>
      <c r="C12" s="76"/>
      <c r="D12" s="76"/>
      <c r="E12" s="12" t="str">
        <f>IF(COUNTIF('DSFA Hauptblatt'!$B$46:$B$83,$B12)&gt;0,"X"," ")</f>
        <v xml:space="preserve"> </v>
      </c>
      <c r="F12" s="72" t="s">
        <v>381</v>
      </c>
    </row>
    <row r="13" spans="1:6" ht="27.6" x14ac:dyDescent="0.3">
      <c r="A13" s="12">
        <f t="shared" si="0"/>
        <v>4</v>
      </c>
      <c r="B13" s="75" t="s">
        <v>175</v>
      </c>
      <c r="C13" s="76"/>
      <c r="D13" s="76"/>
      <c r="E13" s="12" t="str">
        <f>IF(COUNTIF('DSFA Hauptblatt'!$B$46:$B$83,$B13)&gt;0,"X"," ")</f>
        <v xml:space="preserve"> </v>
      </c>
      <c r="F13" s="72" t="s">
        <v>381</v>
      </c>
    </row>
    <row r="14" spans="1:6" ht="43.8" customHeight="1" x14ac:dyDescent="0.3">
      <c r="A14" s="12">
        <f t="shared" si="0"/>
        <v>5</v>
      </c>
      <c r="B14" s="75" t="s">
        <v>176</v>
      </c>
      <c r="C14" s="76"/>
      <c r="D14" s="76"/>
      <c r="E14" s="12"/>
      <c r="F14" s="72" t="s">
        <v>381</v>
      </c>
    </row>
    <row r="15" spans="1:6" ht="41.4" x14ac:dyDescent="0.3">
      <c r="A15" s="12">
        <f t="shared" si="0"/>
        <v>6</v>
      </c>
      <c r="B15" s="75" t="s">
        <v>177</v>
      </c>
      <c r="C15" s="76"/>
      <c r="D15" s="76"/>
      <c r="E15" s="12"/>
      <c r="F15" s="72" t="s">
        <v>381</v>
      </c>
    </row>
    <row r="16" spans="1:6" ht="42" customHeight="1" x14ac:dyDescent="0.3">
      <c r="A16" s="12">
        <f t="shared" si="0"/>
        <v>7</v>
      </c>
      <c r="B16" s="75" t="s">
        <v>178</v>
      </c>
      <c r="C16" s="76"/>
      <c r="D16" s="76"/>
      <c r="E16" s="12"/>
      <c r="F16" s="72" t="s">
        <v>381</v>
      </c>
    </row>
    <row r="17" spans="1:6" ht="55.2" x14ac:dyDescent="0.3">
      <c r="A17" s="12">
        <f t="shared" si="0"/>
        <v>8</v>
      </c>
      <c r="B17" s="75" t="s">
        <v>179</v>
      </c>
      <c r="C17" s="76"/>
      <c r="D17" s="76"/>
      <c r="E17" s="12"/>
      <c r="F17" s="72" t="s">
        <v>381</v>
      </c>
    </row>
    <row r="18" spans="1:6" ht="41.4" x14ac:dyDescent="0.3">
      <c r="A18" s="12">
        <f t="shared" si="0"/>
        <v>9</v>
      </c>
      <c r="B18" s="75" t="s">
        <v>180</v>
      </c>
      <c r="C18" s="76"/>
      <c r="D18" s="76"/>
      <c r="E18" s="12"/>
      <c r="F18" s="72" t="s">
        <v>381</v>
      </c>
    </row>
    <row r="19" spans="1:6" ht="55.2" x14ac:dyDescent="0.3">
      <c r="A19" s="12">
        <f t="shared" si="0"/>
        <v>10</v>
      </c>
      <c r="B19" s="75" t="s">
        <v>181</v>
      </c>
      <c r="C19" s="76"/>
      <c r="D19" s="76"/>
      <c r="E19" s="12"/>
      <c r="F19" s="72" t="s">
        <v>381</v>
      </c>
    </row>
    <row r="20" spans="1:6" ht="41.4" x14ac:dyDescent="0.3">
      <c r="A20" s="12">
        <f t="shared" si="0"/>
        <v>11</v>
      </c>
      <c r="B20" s="75" t="s">
        <v>182</v>
      </c>
      <c r="C20" s="76"/>
      <c r="D20" s="76"/>
      <c r="E20" s="12"/>
      <c r="F20" s="72" t="s">
        <v>381</v>
      </c>
    </row>
    <row r="21" spans="1:6" ht="69" x14ac:dyDescent="0.3">
      <c r="A21" s="12">
        <f t="shared" si="0"/>
        <v>12</v>
      </c>
      <c r="B21" s="75" t="s">
        <v>183</v>
      </c>
      <c r="C21" s="76"/>
      <c r="D21" s="76"/>
      <c r="E21" s="12"/>
      <c r="F21" s="72" t="s">
        <v>381</v>
      </c>
    </row>
    <row r="22" spans="1:6" ht="43.8" customHeight="1" x14ac:dyDescent="0.3">
      <c r="A22" s="12">
        <f t="shared" si="0"/>
        <v>13</v>
      </c>
      <c r="B22" s="75" t="s">
        <v>184</v>
      </c>
      <c r="C22" s="76"/>
      <c r="D22" s="76"/>
      <c r="E22" s="12"/>
      <c r="F22" s="72" t="s">
        <v>381</v>
      </c>
    </row>
    <row r="23" spans="1:6" ht="55.2" x14ac:dyDescent="0.3">
      <c r="A23" s="12">
        <f t="shared" si="0"/>
        <v>14</v>
      </c>
      <c r="B23" s="75" t="s">
        <v>185</v>
      </c>
      <c r="C23" s="76"/>
      <c r="D23" s="76"/>
      <c r="E23" s="12"/>
      <c r="F23" s="72" t="s">
        <v>381</v>
      </c>
    </row>
    <row r="24" spans="1:6" ht="55.2" x14ac:dyDescent="0.3">
      <c r="A24" s="12">
        <f t="shared" si="0"/>
        <v>15</v>
      </c>
      <c r="B24" s="75" t="s">
        <v>186</v>
      </c>
      <c r="C24" s="76"/>
      <c r="D24" s="76"/>
      <c r="E24" s="12"/>
      <c r="F24" s="72" t="s">
        <v>381</v>
      </c>
    </row>
    <row r="25" spans="1:6" ht="27.6" x14ac:dyDescent="0.3">
      <c r="A25" s="12">
        <f t="shared" si="0"/>
        <v>16</v>
      </c>
      <c r="B25" s="75" t="s">
        <v>273</v>
      </c>
      <c r="C25" s="76"/>
      <c r="D25" s="76"/>
      <c r="E25" s="12"/>
      <c r="F25" s="72" t="s">
        <v>381</v>
      </c>
    </row>
    <row r="26" spans="1:6" ht="27.6" x14ac:dyDescent="0.3">
      <c r="A26" s="12">
        <f t="shared" si="0"/>
        <v>17</v>
      </c>
      <c r="B26" s="75" t="s">
        <v>280</v>
      </c>
      <c r="C26" s="76"/>
      <c r="D26" s="76"/>
      <c r="E26" s="12"/>
      <c r="F26" s="72" t="s">
        <v>381</v>
      </c>
    </row>
    <row r="27" spans="1:6" ht="15.6" x14ac:dyDescent="0.3">
      <c r="A27" s="12">
        <f t="shared" si="0"/>
        <v>18</v>
      </c>
      <c r="B27" s="75"/>
      <c r="C27" s="76"/>
      <c r="D27" s="76"/>
      <c r="E27" s="12"/>
      <c r="F27" s="72"/>
    </row>
    <row r="28" spans="1:6" ht="15.6" x14ac:dyDescent="0.3">
      <c r="A28" s="12">
        <f t="shared" si="0"/>
        <v>19</v>
      </c>
      <c r="B28" s="75"/>
      <c r="C28" s="76"/>
      <c r="D28" s="76"/>
      <c r="E28" s="12" t="str">
        <f>IF(COUNTIF('DSFA Hauptblatt'!$B$46:$B$83,$B28)&gt;0,"X"," ")</f>
        <v xml:space="preserve"> </v>
      </c>
      <c r="F28" s="72"/>
    </row>
    <row r="29" spans="1:6" ht="15.6" x14ac:dyDescent="0.3">
      <c r="A29" s="12">
        <f t="shared" si="0"/>
        <v>20</v>
      </c>
      <c r="B29" s="75"/>
      <c r="C29" s="76"/>
      <c r="D29" s="76"/>
      <c r="E29" s="12" t="str">
        <f>IF(COUNTIF('DSFA Hauptblatt'!$B$46:$B$83,$B29)&gt;0,"X"," ")</f>
        <v xml:space="preserve"> </v>
      </c>
      <c r="F29" s="72"/>
    </row>
    <row r="30" spans="1:6" ht="15.6" x14ac:dyDescent="0.3">
      <c r="A30" s="12">
        <f t="shared" si="0"/>
        <v>21</v>
      </c>
      <c r="B30" s="75"/>
      <c r="C30" s="76"/>
      <c r="D30" s="76"/>
      <c r="E30" s="12" t="str">
        <f>IF(COUNTIF('DSFA Hauptblatt'!$B$46:$B$83,$B30)&gt;0,"X"," ")</f>
        <v xml:space="preserve"> </v>
      </c>
      <c r="F30" s="72"/>
    </row>
    <row r="31" spans="1:6" ht="15.6" x14ac:dyDescent="0.3">
      <c r="A31" s="12">
        <f t="shared" si="0"/>
        <v>22</v>
      </c>
      <c r="B31" s="75"/>
      <c r="C31" s="76"/>
      <c r="D31" s="76"/>
      <c r="E31" s="12" t="str">
        <f>IF(COUNTIF('DSFA Hauptblatt'!$B$46:$B$83,$B31)&gt;0,"X"," ")</f>
        <v xml:space="preserve"> </v>
      </c>
      <c r="F31" s="72"/>
    </row>
    <row r="32" spans="1:6" ht="15.6" x14ac:dyDescent="0.3">
      <c r="A32" s="12">
        <f t="shared" si="0"/>
        <v>23</v>
      </c>
      <c r="B32" s="75"/>
      <c r="C32" s="76"/>
      <c r="D32" s="76"/>
      <c r="E32" s="12" t="str">
        <f>IF(COUNTIF('DSFA Hauptblatt'!$B$46:$B$83,$B32)&gt;0,"X"," ")</f>
        <v xml:space="preserve"> </v>
      </c>
      <c r="F32" s="72"/>
    </row>
    <row r="33" spans="1:6" ht="15.6" x14ac:dyDescent="0.3">
      <c r="A33" s="12">
        <f t="shared" si="0"/>
        <v>24</v>
      </c>
      <c r="B33" s="75"/>
      <c r="C33" s="76"/>
      <c r="D33" s="76"/>
      <c r="E33" s="12" t="str">
        <f>IF(COUNTIF('DSFA Hauptblatt'!$B$46:$B$83,$B33)&gt;0,"X"," ")</f>
        <v xml:space="preserve"> </v>
      </c>
      <c r="F33" s="72"/>
    </row>
    <row r="35" spans="1:6" x14ac:dyDescent="0.3">
      <c r="A35" s="26" t="s">
        <v>53</v>
      </c>
    </row>
    <row r="37" spans="1:6" x14ac:dyDescent="0.3">
      <c r="A37" s="14" t="s">
        <v>30</v>
      </c>
      <c r="B37" s="14" t="s">
        <v>376</v>
      </c>
      <c r="C37" s="14" t="s">
        <v>82</v>
      </c>
      <c r="D37" s="14" t="s">
        <v>83</v>
      </c>
    </row>
    <row r="38" spans="1:6" x14ac:dyDescent="0.3">
      <c r="B38" s="17"/>
    </row>
    <row r="39" spans="1:6" ht="15.6" x14ac:dyDescent="0.3">
      <c r="A39" s="12">
        <f t="shared" ref="A39:A48" si="1">A38+1</f>
        <v>1</v>
      </c>
      <c r="B39" s="75"/>
      <c r="C39" s="76"/>
      <c r="D39" s="76"/>
      <c r="F39" s="72"/>
    </row>
    <row r="40" spans="1:6" ht="15.6" x14ac:dyDescent="0.3">
      <c r="A40" s="12">
        <f t="shared" si="1"/>
        <v>2</v>
      </c>
      <c r="B40" s="75"/>
      <c r="C40" s="76"/>
      <c r="D40" s="76"/>
      <c r="F40" s="72"/>
    </row>
    <row r="41" spans="1:6" ht="15.6" x14ac:dyDescent="0.3">
      <c r="A41" s="12">
        <f t="shared" si="1"/>
        <v>3</v>
      </c>
      <c r="B41" s="75"/>
      <c r="C41" s="76"/>
      <c r="D41" s="76"/>
      <c r="F41" s="72"/>
    </row>
    <row r="42" spans="1:6" ht="15.6" x14ac:dyDescent="0.3">
      <c r="A42" s="12">
        <f t="shared" si="1"/>
        <v>4</v>
      </c>
      <c r="B42" s="75"/>
      <c r="C42" s="76"/>
      <c r="D42" s="76"/>
      <c r="F42" s="72"/>
    </row>
    <row r="43" spans="1:6" ht="15.6" x14ac:dyDescent="0.3">
      <c r="A43" s="12">
        <f t="shared" si="1"/>
        <v>5</v>
      </c>
      <c r="B43" s="75"/>
      <c r="C43" s="76"/>
      <c r="D43" s="76"/>
      <c r="F43" s="72"/>
    </row>
    <row r="44" spans="1:6" ht="15.6" x14ac:dyDescent="0.3">
      <c r="A44" s="12">
        <f t="shared" si="1"/>
        <v>6</v>
      </c>
      <c r="B44" s="75"/>
      <c r="C44" s="76"/>
      <c r="D44" s="76"/>
      <c r="F44" s="72"/>
    </row>
    <row r="45" spans="1:6" ht="15.6" x14ac:dyDescent="0.3">
      <c r="A45" s="12">
        <f t="shared" si="1"/>
        <v>7</v>
      </c>
      <c r="B45" s="75"/>
      <c r="C45" s="76"/>
      <c r="D45" s="76"/>
      <c r="F45" s="72"/>
    </row>
    <row r="46" spans="1:6" ht="15.6" x14ac:dyDescent="0.3">
      <c r="A46" s="12">
        <f t="shared" si="1"/>
        <v>8</v>
      </c>
      <c r="B46" s="75"/>
      <c r="C46" s="76"/>
      <c r="D46" s="76"/>
      <c r="F46" s="72"/>
    </row>
    <row r="47" spans="1:6" ht="15.6" x14ac:dyDescent="0.3">
      <c r="A47" s="12">
        <f t="shared" si="1"/>
        <v>9</v>
      </c>
      <c r="B47" s="75"/>
      <c r="C47" s="76"/>
      <c r="D47" s="76"/>
      <c r="F47" s="72"/>
    </row>
    <row r="48" spans="1:6" ht="15.6" x14ac:dyDescent="0.3">
      <c r="A48" s="12">
        <f t="shared" si="1"/>
        <v>10</v>
      </c>
      <c r="B48" s="75"/>
      <c r="C48" s="76"/>
      <c r="D48" s="76"/>
      <c r="F48" s="72"/>
    </row>
    <row r="50" spans="1:6" x14ac:dyDescent="0.3">
      <c r="A50" s="26" t="s">
        <v>53</v>
      </c>
    </row>
    <row r="52" spans="1:6" x14ac:dyDescent="0.3">
      <c r="A52" s="14" t="s">
        <v>30</v>
      </c>
      <c r="B52" s="14" t="s">
        <v>376</v>
      </c>
      <c r="C52" s="14" t="s">
        <v>82</v>
      </c>
      <c r="D52" s="14" t="s">
        <v>83</v>
      </c>
    </row>
    <row r="53" spans="1:6" x14ac:dyDescent="0.3">
      <c r="B53" s="17"/>
    </row>
    <row r="54" spans="1:6" ht="15.6" x14ac:dyDescent="0.3">
      <c r="A54" s="12">
        <f t="shared" ref="A54:A63" si="2">A53+1</f>
        <v>1</v>
      </c>
      <c r="B54" s="75"/>
      <c r="C54" s="76"/>
      <c r="D54" s="76"/>
      <c r="F54" s="72"/>
    </row>
    <row r="55" spans="1:6" ht="15.6" x14ac:dyDescent="0.3">
      <c r="A55" s="12">
        <f t="shared" si="2"/>
        <v>2</v>
      </c>
      <c r="B55" s="75"/>
      <c r="C55" s="76"/>
      <c r="D55" s="76"/>
      <c r="F55" s="72"/>
    </row>
    <row r="56" spans="1:6" ht="15.6" x14ac:dyDescent="0.3">
      <c r="A56" s="12">
        <f t="shared" si="2"/>
        <v>3</v>
      </c>
      <c r="B56" s="75"/>
      <c r="C56" s="76"/>
      <c r="D56" s="76"/>
      <c r="F56" s="72"/>
    </row>
    <row r="57" spans="1:6" ht="15.6" x14ac:dyDescent="0.3">
      <c r="A57" s="12">
        <f t="shared" si="2"/>
        <v>4</v>
      </c>
      <c r="B57" s="75"/>
      <c r="C57" s="76"/>
      <c r="D57" s="76"/>
      <c r="F57" s="72"/>
    </row>
    <row r="58" spans="1:6" ht="15.6" x14ac:dyDescent="0.3">
      <c r="A58" s="12">
        <f t="shared" si="2"/>
        <v>5</v>
      </c>
      <c r="B58" s="75"/>
      <c r="C58" s="76"/>
      <c r="D58" s="76"/>
      <c r="F58" s="72"/>
    </row>
    <row r="59" spans="1:6" ht="15.6" x14ac:dyDescent="0.3">
      <c r="A59" s="12">
        <f t="shared" si="2"/>
        <v>6</v>
      </c>
      <c r="B59" s="75"/>
      <c r="C59" s="76"/>
      <c r="D59" s="76"/>
      <c r="F59" s="72"/>
    </row>
    <row r="60" spans="1:6" ht="15.6" x14ac:dyDescent="0.3">
      <c r="A60" s="12">
        <f t="shared" si="2"/>
        <v>7</v>
      </c>
      <c r="B60" s="75"/>
      <c r="C60" s="76"/>
      <c r="D60" s="76"/>
      <c r="F60" s="72"/>
    </row>
    <row r="61" spans="1:6" ht="15.6" x14ac:dyDescent="0.3">
      <c r="A61" s="12">
        <f t="shared" si="2"/>
        <v>8</v>
      </c>
      <c r="B61" s="75"/>
      <c r="C61" s="76"/>
      <c r="D61" s="76"/>
      <c r="F61" s="72"/>
    </row>
    <row r="62" spans="1:6" ht="15.6" x14ac:dyDescent="0.3">
      <c r="A62" s="12">
        <f t="shared" si="2"/>
        <v>9</v>
      </c>
      <c r="B62" s="75"/>
      <c r="C62" s="76"/>
      <c r="D62" s="76"/>
      <c r="F62" s="72"/>
    </row>
    <row r="63" spans="1:6" ht="15.6" x14ac:dyDescent="0.3">
      <c r="A63" s="12">
        <f t="shared" si="2"/>
        <v>10</v>
      </c>
      <c r="B63" s="75"/>
      <c r="C63" s="76"/>
      <c r="D63" s="76"/>
      <c r="F63" s="72"/>
    </row>
    <row r="65" spans="1:6" x14ac:dyDescent="0.3">
      <c r="A65" s="26" t="s">
        <v>71</v>
      </c>
    </row>
    <row r="67" spans="1:6" x14ac:dyDescent="0.3">
      <c r="A67" s="14" t="s">
        <v>30</v>
      </c>
      <c r="B67" s="14" t="s">
        <v>376</v>
      </c>
      <c r="C67" s="14" t="s">
        <v>82</v>
      </c>
      <c r="D67" s="14" t="s">
        <v>83</v>
      </c>
    </row>
    <row r="68" spans="1:6" ht="25.2" customHeight="1" x14ac:dyDescent="0.3">
      <c r="B68" s="17"/>
    </row>
    <row r="69" spans="1:6" ht="15.6" x14ac:dyDescent="0.3">
      <c r="A69" s="12">
        <f t="shared" ref="A69:A78" si="3">A68+1</f>
        <v>1</v>
      </c>
      <c r="B69" s="75" t="s">
        <v>467</v>
      </c>
      <c r="C69" s="75" t="s">
        <v>399</v>
      </c>
      <c r="D69" s="75" t="s">
        <v>399</v>
      </c>
      <c r="F69" s="72" t="s">
        <v>382</v>
      </c>
    </row>
    <row r="70" spans="1:6" ht="15.6" x14ac:dyDescent="0.3">
      <c r="A70" s="12">
        <f t="shared" si="3"/>
        <v>2</v>
      </c>
      <c r="B70" s="75" t="s">
        <v>468</v>
      </c>
      <c r="C70" s="75" t="s">
        <v>399</v>
      </c>
      <c r="D70" s="75" t="s">
        <v>399</v>
      </c>
      <c r="F70" s="72"/>
    </row>
    <row r="71" spans="1:6" ht="27.6" x14ac:dyDescent="0.3">
      <c r="A71" s="12">
        <f t="shared" si="3"/>
        <v>3</v>
      </c>
      <c r="B71" s="75" t="s">
        <v>469</v>
      </c>
      <c r="C71" s="75" t="s">
        <v>399</v>
      </c>
      <c r="D71" s="75" t="s">
        <v>399</v>
      </c>
      <c r="F71" s="72"/>
    </row>
    <row r="72" spans="1:6" ht="27.6" x14ac:dyDescent="0.3">
      <c r="A72" s="12">
        <f t="shared" si="3"/>
        <v>4</v>
      </c>
      <c r="B72" s="75" t="s">
        <v>470</v>
      </c>
      <c r="C72" s="75" t="s">
        <v>399</v>
      </c>
      <c r="D72" s="75" t="s">
        <v>399</v>
      </c>
      <c r="F72" s="72"/>
    </row>
    <row r="73" spans="1:6" ht="27.6" x14ac:dyDescent="0.3">
      <c r="A73" s="12">
        <f t="shared" si="3"/>
        <v>5</v>
      </c>
      <c r="B73" s="75" t="s">
        <v>471</v>
      </c>
      <c r="C73" s="75" t="s">
        <v>399</v>
      </c>
      <c r="D73" s="75" t="s">
        <v>399</v>
      </c>
      <c r="F73" s="72"/>
    </row>
    <row r="74" spans="1:6" ht="27.6" x14ac:dyDescent="0.3">
      <c r="A74" s="12">
        <f t="shared" si="3"/>
        <v>6</v>
      </c>
      <c r="B74" s="75" t="s">
        <v>472</v>
      </c>
      <c r="C74" s="75" t="s">
        <v>399</v>
      </c>
      <c r="D74" s="75" t="s">
        <v>399</v>
      </c>
      <c r="F74" s="72"/>
    </row>
    <row r="75" spans="1:6" ht="27.6" x14ac:dyDescent="0.3">
      <c r="A75" s="12">
        <f t="shared" si="3"/>
        <v>7</v>
      </c>
      <c r="B75" s="75" t="s">
        <v>473</v>
      </c>
      <c r="C75" s="75" t="s">
        <v>399</v>
      </c>
      <c r="D75" s="75" t="s">
        <v>399</v>
      </c>
      <c r="F75" s="72"/>
    </row>
    <row r="76" spans="1:6" ht="27.6" x14ac:dyDescent="0.3">
      <c r="A76" s="12">
        <f t="shared" si="3"/>
        <v>8</v>
      </c>
      <c r="B76" s="75" t="s">
        <v>474</v>
      </c>
      <c r="C76" s="75" t="s">
        <v>399</v>
      </c>
      <c r="D76" s="75" t="s">
        <v>399</v>
      </c>
      <c r="F76" s="72"/>
    </row>
    <row r="77" spans="1:6" ht="15.6" x14ac:dyDescent="0.3">
      <c r="A77" s="12">
        <f t="shared" si="3"/>
        <v>9</v>
      </c>
      <c r="B77" s="75" t="s">
        <v>475</v>
      </c>
      <c r="C77" s="75" t="s">
        <v>399</v>
      </c>
      <c r="D77" s="75" t="s">
        <v>399</v>
      </c>
      <c r="F77" s="72"/>
    </row>
    <row r="78" spans="1:6" ht="27.6" x14ac:dyDescent="0.3">
      <c r="A78" s="12">
        <f t="shared" si="3"/>
        <v>10</v>
      </c>
      <c r="B78" s="75" t="s">
        <v>476</v>
      </c>
      <c r="C78" s="75" t="s">
        <v>399</v>
      </c>
      <c r="D78" s="75" t="s">
        <v>399</v>
      </c>
      <c r="F78" s="72"/>
    </row>
    <row r="79" spans="1:6" x14ac:dyDescent="0.3">
      <c r="B79" t="s">
        <v>477</v>
      </c>
    </row>
    <row r="80" spans="1:6" x14ac:dyDescent="0.3">
      <c r="B80" s="2" t="s">
        <v>51</v>
      </c>
    </row>
    <row r="82" spans="1:6" ht="14.4" customHeight="1" x14ac:dyDescent="0.3">
      <c r="A82" s="112" t="s">
        <v>461</v>
      </c>
      <c r="B82" s="112"/>
      <c r="C82" s="112"/>
      <c r="D82" s="112"/>
      <c r="E82" s="70"/>
      <c r="F82" s="70"/>
    </row>
    <row r="84" spans="1:6" x14ac:dyDescent="0.3">
      <c r="A84" s="82" t="s">
        <v>398</v>
      </c>
    </row>
  </sheetData>
  <sheetProtection sheet="1" objects="1" scenarios="1" formatCells="0" formatRows="0" insertRows="0"/>
  <protectedRanges>
    <protectedRange sqref="B10:D33 F10:F33 F39:F48 B54:D63 F54:F63 B69:D78 F69:F78 B39:D48" name="Risikokatalog"/>
  </protectedRanges>
  <mergeCells count="3">
    <mergeCell ref="A1:B1"/>
    <mergeCell ref="A2:B2"/>
    <mergeCell ref="A82:D82"/>
  </mergeCells>
  <dataValidations count="1">
    <dataValidation type="list" allowBlank="1" showInputMessage="1" showErrorMessage="1" sqref="F69:F78 F39:F48 F54:F63 F10:F33" xr:uid="{C6D8CCD1-6D5D-4BAD-BA18-2904D26B215A}">
      <formula1>"Ja,Nein"</formula1>
    </dataValidation>
  </dataValidations>
  <hyperlinks>
    <hyperlink ref="D4" location="'DSFA Hauptblatt'!A28" display="Zurück zum Hauptblatt" xr:uid="{07AFED82-BA83-4B13-B017-ABE415A13AB4}"/>
  </hyperlinks>
  <pageMargins left="0.7" right="0.7" top="0.78740157499999996" bottom="0.78740157499999996" header="0.3" footer="0.3"/>
  <pageSetup paperSize="8" scale="6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8" r:id="rId4" name="Button 6">
              <controlPr defaultSize="0" print="0" autoFill="0" autoPict="0" macro="[0]!Risiken_Vorschlagen2">
                <anchor moveWithCells="1" sizeWithCells="1">
                  <from>
                    <xdr:col>3</xdr:col>
                    <xdr:colOff>7620</xdr:colOff>
                    <xdr:row>64</xdr:row>
                    <xdr:rowOff>68580</xdr:rowOff>
                  </from>
                  <to>
                    <xdr:col>3</xdr:col>
                    <xdr:colOff>3901440</xdr:colOff>
                    <xdr:row>65</xdr:row>
                    <xdr:rowOff>83820</xdr:rowOff>
                  </to>
                </anchor>
              </controlPr>
            </control>
          </mc:Choice>
        </mc:AlternateContent>
        <mc:AlternateContent xmlns:mc="http://schemas.openxmlformats.org/markup-compatibility/2006">
          <mc:Choice Requires="x14">
            <control shapeId="3079" r:id="rId5" name="Button 7">
              <controlPr defaultSize="0" print="0" autoFill="0" autoPict="0" macro="[0]!Neues_Risiko">
                <anchor moveWithCells="1" sizeWithCells="1">
                  <from>
                    <xdr:col>1</xdr:col>
                    <xdr:colOff>0</xdr:colOff>
                    <xdr:row>67</xdr:row>
                    <xdr:rowOff>53340</xdr:rowOff>
                  </from>
                  <to>
                    <xdr:col>1</xdr:col>
                    <xdr:colOff>1767840</xdr:colOff>
                    <xdr:row>67</xdr:row>
                    <xdr:rowOff>236220</xdr:rowOff>
                  </to>
                </anchor>
              </controlPr>
            </control>
          </mc:Choice>
        </mc:AlternateContent>
        <mc:AlternateContent xmlns:mc="http://schemas.openxmlformats.org/markup-compatibility/2006">
          <mc:Choice Requires="x14">
            <control shapeId="3080" r:id="rId6" name="Button 8">
              <controlPr defaultSize="0" print="0" autoFill="0" autoPict="0" macro="[0]!MassnahmenVorschlag">
                <anchor moveWithCells="1" sizeWithCells="1">
                  <from>
                    <xdr:col>2</xdr:col>
                    <xdr:colOff>7620</xdr:colOff>
                    <xdr:row>67</xdr:row>
                    <xdr:rowOff>38100</xdr:rowOff>
                  </from>
                  <to>
                    <xdr:col>2</xdr:col>
                    <xdr:colOff>1706880</xdr:colOff>
                    <xdr:row>67</xdr:row>
                    <xdr:rowOff>220980</xdr:rowOff>
                  </to>
                </anchor>
              </controlPr>
            </control>
          </mc:Choice>
        </mc:AlternateContent>
        <mc:AlternateContent xmlns:mc="http://schemas.openxmlformats.org/markup-compatibility/2006">
          <mc:Choice Requires="x14">
            <control shapeId="3081" r:id="rId7" name="Button 9">
              <controlPr defaultSize="0" print="0" autoFill="0" autoPict="0" macro="[0]!Spalte3">
                <anchor moveWithCells="1" sizeWithCells="1">
                  <from>
                    <xdr:col>2</xdr:col>
                    <xdr:colOff>4381500</xdr:colOff>
                    <xdr:row>67</xdr:row>
                    <xdr:rowOff>53340</xdr:rowOff>
                  </from>
                  <to>
                    <xdr:col>3</xdr:col>
                    <xdr:colOff>1927860</xdr:colOff>
                    <xdr:row>67</xdr:row>
                    <xdr:rowOff>228600</xdr:rowOff>
                  </to>
                </anchor>
              </controlPr>
            </control>
          </mc:Choice>
        </mc:AlternateContent>
        <mc:AlternateContent xmlns:mc="http://schemas.openxmlformats.org/markup-compatibility/2006">
          <mc:Choice Requires="x14">
            <control shapeId="3083" r:id="rId8" name="Button 11">
              <controlPr defaultSize="0" print="0" autoFill="0" autoPict="0" macro="[0]!RisikenÜbernehmen">
                <anchor moveWithCells="1" sizeWithCells="1">
                  <from>
                    <xdr:col>5</xdr:col>
                    <xdr:colOff>0</xdr:colOff>
                    <xdr:row>3</xdr:row>
                    <xdr:rowOff>106680</xdr:rowOff>
                  </from>
                  <to>
                    <xdr:col>5</xdr:col>
                    <xdr:colOff>746760</xdr:colOff>
                    <xdr:row>6</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A7E9-F9DF-42B9-9C74-72B4E7F86898}">
  <sheetPr codeName="Tabelle6"/>
  <dimension ref="A1:C58"/>
  <sheetViews>
    <sheetView showGridLines="0" zoomScale="115" zoomScaleNormal="115" workbookViewId="0">
      <selection activeCell="B6" sqref="B6"/>
    </sheetView>
  </sheetViews>
  <sheetFormatPr baseColWidth="10" defaultRowHeight="14.4" x14ac:dyDescent="0.3"/>
  <cols>
    <col min="1" max="1" width="6.88671875" customWidth="1"/>
    <col min="2" max="2" width="115.44140625" customWidth="1"/>
  </cols>
  <sheetData>
    <row r="1" spans="1:3" ht="21" x14ac:dyDescent="0.3">
      <c r="A1" s="105" t="str">
        <f>'DSFA Hauptblatt'!$A$1 &amp; " - FAQ"</f>
        <v>Datenschutz-Folgenabschätzung (DSFA) - FAQ</v>
      </c>
      <c r="B1" s="105"/>
      <c r="C1" s="105"/>
    </row>
    <row r="2" spans="1:3" x14ac:dyDescent="0.3">
      <c r="A2" s="11" t="str">
        <f>'DSFA Hauptblatt'!$A$2</f>
        <v>Version 22.9.2024 - Private Institutionen CH-DSG/DSGVO</v>
      </c>
      <c r="B2" s="11"/>
    </row>
    <row r="4" spans="1:3" x14ac:dyDescent="0.3">
      <c r="A4" s="88" t="s">
        <v>9</v>
      </c>
      <c r="B4" s="88" t="s">
        <v>438</v>
      </c>
    </row>
    <row r="5" spans="1:3" x14ac:dyDescent="0.3">
      <c r="A5" s="87"/>
      <c r="B5" s="87"/>
    </row>
    <row r="6" spans="1:3" ht="72" x14ac:dyDescent="0.3">
      <c r="A6" s="87"/>
      <c r="B6" s="89" t="s">
        <v>439</v>
      </c>
    </row>
    <row r="7" spans="1:3" x14ac:dyDescent="0.3">
      <c r="A7" s="87"/>
      <c r="B7" s="87"/>
    </row>
    <row r="8" spans="1:3" x14ac:dyDescent="0.3">
      <c r="A8" s="88" t="s">
        <v>21</v>
      </c>
      <c r="B8" s="88" t="s">
        <v>418</v>
      </c>
    </row>
    <row r="9" spans="1:3" x14ac:dyDescent="0.3">
      <c r="A9" s="87"/>
      <c r="B9" s="87"/>
    </row>
    <row r="10" spans="1:3" ht="158.4" x14ac:dyDescent="0.3">
      <c r="A10" s="87"/>
      <c r="B10" s="89" t="s">
        <v>478</v>
      </c>
    </row>
    <row r="11" spans="1:3" x14ac:dyDescent="0.3">
      <c r="A11" s="87"/>
      <c r="B11" s="87"/>
    </row>
    <row r="12" spans="1:3" x14ac:dyDescent="0.3">
      <c r="A12" s="88" t="s">
        <v>36</v>
      </c>
      <c r="B12" s="88" t="s">
        <v>419</v>
      </c>
    </row>
    <row r="13" spans="1:3" x14ac:dyDescent="0.3">
      <c r="B13" s="87"/>
    </row>
    <row r="14" spans="1:3" ht="158.4" x14ac:dyDescent="0.3">
      <c r="B14" s="89" t="s">
        <v>420</v>
      </c>
    </row>
    <row r="15" spans="1:3" x14ac:dyDescent="0.3">
      <c r="B15" s="89"/>
    </row>
    <row r="16" spans="1:3" x14ac:dyDescent="0.3">
      <c r="A16" s="88" t="s">
        <v>37</v>
      </c>
      <c r="B16" s="88" t="s">
        <v>421</v>
      </c>
    </row>
    <row r="18" spans="1:2" ht="100.8" x14ac:dyDescent="0.3">
      <c r="B18" s="89" t="s">
        <v>422</v>
      </c>
    </row>
    <row r="19" spans="1:2" x14ac:dyDescent="0.3">
      <c r="B19" s="89"/>
    </row>
    <row r="20" spans="1:2" x14ac:dyDescent="0.3">
      <c r="A20" s="88" t="s">
        <v>38</v>
      </c>
      <c r="B20" s="88" t="s">
        <v>423</v>
      </c>
    </row>
    <row r="22" spans="1:2" ht="72" x14ac:dyDescent="0.3">
      <c r="B22" s="89" t="s">
        <v>424</v>
      </c>
    </row>
    <row r="24" spans="1:2" x14ac:dyDescent="0.3">
      <c r="A24" s="88" t="s">
        <v>38</v>
      </c>
      <c r="B24" s="88" t="s">
        <v>425</v>
      </c>
    </row>
    <row r="26" spans="1:2" ht="72" x14ac:dyDescent="0.3">
      <c r="B26" s="89" t="s">
        <v>426</v>
      </c>
    </row>
    <row r="28" spans="1:2" x14ac:dyDescent="0.3">
      <c r="A28" s="88" t="s">
        <v>250</v>
      </c>
      <c r="B28" s="88" t="s">
        <v>427</v>
      </c>
    </row>
    <row r="30" spans="1:2" ht="72" x14ac:dyDescent="0.3">
      <c r="B30" s="89" t="s">
        <v>429</v>
      </c>
    </row>
    <row r="32" spans="1:2" x14ac:dyDescent="0.3">
      <c r="A32" s="88" t="s">
        <v>434</v>
      </c>
      <c r="B32" s="88" t="s">
        <v>428</v>
      </c>
    </row>
    <row r="34" spans="1:2" ht="57.6" x14ac:dyDescent="0.3">
      <c r="B34" s="89" t="s">
        <v>430</v>
      </c>
    </row>
    <row r="36" spans="1:2" x14ac:dyDescent="0.3">
      <c r="A36" s="88" t="s">
        <v>433</v>
      </c>
      <c r="B36" s="88" t="s">
        <v>431</v>
      </c>
    </row>
    <row r="38" spans="1:2" ht="43.2" x14ac:dyDescent="0.3">
      <c r="B38" s="89" t="s">
        <v>432</v>
      </c>
    </row>
    <row r="40" spans="1:2" x14ac:dyDescent="0.3">
      <c r="A40" s="88" t="s">
        <v>437</v>
      </c>
      <c r="B40" s="88" t="s">
        <v>435</v>
      </c>
    </row>
    <row r="42" spans="1:2" ht="28.8" x14ac:dyDescent="0.3">
      <c r="B42" s="89" t="s">
        <v>436</v>
      </c>
    </row>
    <row r="44" spans="1:2" x14ac:dyDescent="0.3">
      <c r="A44" s="88" t="s">
        <v>440</v>
      </c>
      <c r="B44" s="88" t="s">
        <v>441</v>
      </c>
    </row>
    <row r="46" spans="1:2" ht="151.19999999999999" customHeight="1" x14ac:dyDescent="0.3">
      <c r="B46" s="89" t="s">
        <v>442</v>
      </c>
    </row>
    <row r="48" spans="1:2" x14ac:dyDescent="0.3">
      <c r="A48" s="88" t="s">
        <v>443</v>
      </c>
      <c r="B48" s="88" t="s">
        <v>444</v>
      </c>
    </row>
    <row r="50" spans="1:2" ht="43.2" x14ac:dyDescent="0.3">
      <c r="B50" s="89" t="s">
        <v>445</v>
      </c>
    </row>
    <row r="52" spans="1:2" x14ac:dyDescent="0.3">
      <c r="A52" s="88" t="s">
        <v>446</v>
      </c>
      <c r="B52" s="88" t="s">
        <v>447</v>
      </c>
    </row>
    <row r="54" spans="1:2" ht="72" x14ac:dyDescent="0.3">
      <c r="B54" s="89" t="s">
        <v>448</v>
      </c>
    </row>
    <row r="56" spans="1:2" x14ac:dyDescent="0.3">
      <c r="A56" s="88" t="s">
        <v>449</v>
      </c>
      <c r="B56" s="88" t="s">
        <v>450</v>
      </c>
    </row>
    <row r="58" spans="1:2" ht="28.8" x14ac:dyDescent="0.3">
      <c r="B58" s="89" t="s">
        <v>451</v>
      </c>
    </row>
  </sheetData>
  <sheetProtection sheet="1" objects="1" scenarios="1"/>
  <mergeCells count="1">
    <mergeCell ref="A1:C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7D81-A866-4E64-A604-3452D36E87D9}">
  <sheetPr codeName="Tabelle5"/>
  <dimension ref="A1:D12"/>
  <sheetViews>
    <sheetView workbookViewId="0">
      <selection activeCell="A12" sqref="A12"/>
    </sheetView>
  </sheetViews>
  <sheetFormatPr baseColWidth="10" defaultRowHeight="14.4" x14ac:dyDescent="0.3"/>
  <cols>
    <col min="2" max="2" width="81.6640625" customWidth="1"/>
  </cols>
  <sheetData>
    <row r="1" spans="1:4" ht="21" x14ac:dyDescent="0.3">
      <c r="A1" s="105" t="s">
        <v>400</v>
      </c>
      <c r="B1" s="105"/>
      <c r="C1" s="105"/>
      <c r="D1" s="105"/>
    </row>
    <row r="3" spans="1:4" x14ac:dyDescent="0.3">
      <c r="A3" s="83">
        <v>45194</v>
      </c>
      <c r="B3" s="5" t="s">
        <v>402</v>
      </c>
    </row>
    <row r="4" spans="1:4" ht="28.8" x14ac:dyDescent="0.3">
      <c r="A4" s="83">
        <v>45207</v>
      </c>
      <c r="B4" s="5" t="s">
        <v>401</v>
      </c>
    </row>
    <row r="5" spans="1:4" x14ac:dyDescent="0.3">
      <c r="A5" s="83">
        <v>45227</v>
      </c>
      <c r="B5" s="2" t="s">
        <v>404</v>
      </c>
    </row>
    <row r="6" spans="1:4" x14ac:dyDescent="0.3">
      <c r="A6" s="83">
        <v>45234</v>
      </c>
      <c r="B6" s="2" t="s">
        <v>405</v>
      </c>
    </row>
    <row r="7" spans="1:4" x14ac:dyDescent="0.3">
      <c r="A7" s="83">
        <v>45256</v>
      </c>
      <c r="B7" s="2" t="s">
        <v>406</v>
      </c>
    </row>
    <row r="8" spans="1:4" x14ac:dyDescent="0.3">
      <c r="A8" s="83">
        <v>45262</v>
      </c>
      <c r="B8" s="2" t="s">
        <v>452</v>
      </c>
    </row>
    <row r="9" spans="1:4" x14ac:dyDescent="0.3">
      <c r="A9" s="83">
        <v>45264</v>
      </c>
      <c r="B9" s="2" t="s">
        <v>457</v>
      </c>
    </row>
    <row r="10" spans="1:4" x14ac:dyDescent="0.3">
      <c r="A10" s="83">
        <v>45269</v>
      </c>
      <c r="B10" s="2" t="s">
        <v>458</v>
      </c>
    </row>
    <row r="11" spans="1:4" x14ac:dyDescent="0.3">
      <c r="A11" s="83">
        <v>45277</v>
      </c>
      <c r="B11" s="2" t="s">
        <v>459</v>
      </c>
    </row>
    <row r="12" spans="1:4" x14ac:dyDescent="0.3">
      <c r="A12" s="83">
        <v>45191</v>
      </c>
      <c r="B12" s="2" t="s">
        <v>462</v>
      </c>
    </row>
  </sheetData>
  <mergeCells count="1">
    <mergeCell ref="A1:D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6</vt:i4>
      </vt:variant>
    </vt:vector>
  </HeadingPairs>
  <TitlesOfParts>
    <vt:vector size="11" baseType="lpstr">
      <vt:lpstr>DSFA Hauptblatt</vt:lpstr>
      <vt:lpstr>DSFA Massnahmenkatalog</vt:lpstr>
      <vt:lpstr>DSFA Risikokatalog</vt:lpstr>
      <vt:lpstr>FAQ</vt:lpstr>
      <vt:lpstr>Changelog</vt:lpstr>
      <vt:lpstr>'DSFA Hauptblatt'!Druckbereich</vt:lpstr>
      <vt:lpstr>'DSFA Massnahmenkatalog'!Druckbereich</vt:lpstr>
      <vt:lpstr>'DSFA Risikokatalog'!Druckbereich</vt:lpstr>
      <vt:lpstr>'DSFA Hauptblatt'!Translate1</vt:lpstr>
      <vt:lpstr>'DSFA Massnahmenkatalog'!Translate2</vt:lpstr>
      <vt:lpstr>'DSFA Massnahmenkatalog'!Translate3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VISCHER</dc:creator>
  <cp:lastModifiedBy>VISCHER</cp:lastModifiedBy>
  <cp:lastPrinted>2023-09-25T17:02:39Z</cp:lastPrinted>
  <dcterms:created xsi:type="dcterms:W3CDTF">2023-08-06T06:55:21Z</dcterms:created>
  <dcterms:modified xsi:type="dcterms:W3CDTF">2024-09-22T21:51:19Z</dcterms:modified>
</cp:coreProperties>
</file>